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seball\SB Jun DM 2018\"/>
    </mc:Choice>
  </mc:AlternateContent>
  <bookViews>
    <workbookView xWindow="0" yWindow="0" windowWidth="25200" windowHeight="12900" tabRatio="744" activeTab="6"/>
  </bookViews>
  <sheets>
    <sheet name="FRE" sheetId="2" r:id="rId1"/>
    <sheet name="WES" sheetId="3" r:id="rId2"/>
    <sheet name="KAR" sheetId="4" r:id="rId3"/>
    <sheet name="HHK" sheetId="5" r:id="rId4"/>
    <sheet name="HAA" sheetId="6" r:id="rId5"/>
    <sheet name="HAG" sheetId="7" r:id="rId6"/>
    <sheet name="Leaders" sheetId="9" r:id="rId7"/>
  </sheets>
  <externalReferences>
    <externalReference r:id="rId8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0">FRE!$A$1:$AA$58</definedName>
    <definedName name="_xlnm.Print_Area" localSheetId="4">HAA!$A$1:$AA$58</definedName>
    <definedName name="_xlnm.Print_Area" localSheetId="5">HAG!$A$1:$AA$58</definedName>
    <definedName name="_xlnm.Print_Area" localSheetId="3">HHK!$A$2:$AA$58</definedName>
    <definedName name="_xlnm.Print_Area" localSheetId="2">KAR!$A$1:$AA$58</definedName>
    <definedName name="_xlnm.Print_Area" localSheetId="6">Leaders!$A$1:$DI$216</definedName>
    <definedName name="_xlnm.Print_Area" localSheetId="1">WES!$A$1:$AA$58</definedName>
    <definedName name="_xlnm.Print_Titles" localSheetId="6">Leaders!$1:$1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2" i="9" l="1"/>
  <c r="A211" i="9"/>
  <c r="A210" i="9"/>
  <c r="A209" i="9"/>
  <c r="A208" i="9"/>
  <c r="A207" i="9"/>
  <c r="A206" i="9"/>
  <c r="AT201" i="9"/>
  <c r="A201" i="9"/>
  <c r="DC200" i="9"/>
  <c r="CY200" i="9"/>
  <c r="CU200" i="9"/>
  <c r="CQ200" i="9"/>
  <c r="CM200" i="9"/>
  <c r="CI200" i="9"/>
  <c r="CC200" i="9"/>
  <c r="BX200" i="9"/>
  <c r="BS200" i="9"/>
  <c r="AV200" i="9"/>
  <c r="AT200" i="9"/>
  <c r="AJ200" i="9"/>
  <c r="AE200" i="9"/>
  <c r="Y200" i="9"/>
  <c r="U200" i="9"/>
  <c r="C200" i="9"/>
  <c r="A200" i="9"/>
  <c r="DC199" i="9"/>
  <c r="CY199" i="9"/>
  <c r="CU199" i="9"/>
  <c r="CQ199" i="9"/>
  <c r="CM199" i="9"/>
  <c r="CI199" i="9"/>
  <c r="CC199" i="9"/>
  <c r="BX199" i="9"/>
  <c r="BS199" i="9"/>
  <c r="AV199" i="9"/>
  <c r="AT199" i="9"/>
  <c r="AJ199" i="9"/>
  <c r="AE199" i="9"/>
  <c r="Y199" i="9"/>
  <c r="U199" i="9"/>
  <c r="C199" i="9"/>
  <c r="A199" i="9"/>
  <c r="DC198" i="9"/>
  <c r="CY198" i="9"/>
  <c r="CU198" i="9"/>
  <c r="CQ198" i="9"/>
  <c r="CM198" i="9"/>
  <c r="CI198" i="9"/>
  <c r="CC198" i="9"/>
  <c r="BX198" i="9"/>
  <c r="BS198" i="9"/>
  <c r="AV198" i="9"/>
  <c r="AT198" i="9"/>
  <c r="AJ198" i="9"/>
  <c r="AE198" i="9"/>
  <c r="Y198" i="9"/>
  <c r="U198" i="9"/>
  <c r="C198" i="9"/>
  <c r="A198" i="9"/>
  <c r="DC197" i="9"/>
  <c r="CY197" i="9"/>
  <c r="CU197" i="9"/>
  <c r="CQ197" i="9"/>
  <c r="CM197" i="9"/>
  <c r="CI197" i="9"/>
  <c r="CC197" i="9"/>
  <c r="BX197" i="9"/>
  <c r="BS197" i="9"/>
  <c r="AV197" i="9"/>
  <c r="AT197" i="9"/>
  <c r="AJ197" i="9"/>
  <c r="AE197" i="9"/>
  <c r="Y197" i="9"/>
  <c r="U197" i="9"/>
  <c r="C197" i="9"/>
  <c r="A197" i="9"/>
  <c r="DC196" i="9"/>
  <c r="CY196" i="9"/>
  <c r="CU196" i="9"/>
  <c r="CQ196" i="9"/>
  <c r="CM196" i="9"/>
  <c r="CI196" i="9"/>
  <c r="CC196" i="9"/>
  <c r="BX196" i="9"/>
  <c r="BS196" i="9"/>
  <c r="AV196" i="9"/>
  <c r="AT196" i="9"/>
  <c r="AJ196" i="9"/>
  <c r="AE196" i="9"/>
  <c r="Y196" i="9"/>
  <c r="U196" i="9"/>
  <c r="C196" i="9"/>
  <c r="A196" i="9"/>
  <c r="DC195" i="9"/>
  <c r="CY195" i="9"/>
  <c r="CU195" i="9"/>
  <c r="CQ195" i="9"/>
  <c r="CM195" i="9"/>
  <c r="CI195" i="9"/>
  <c r="CC195" i="9"/>
  <c r="BX195" i="9"/>
  <c r="BS195" i="9"/>
  <c r="AV195" i="9"/>
  <c r="AT195" i="9"/>
  <c r="AJ195" i="9"/>
  <c r="AE195" i="9"/>
  <c r="Y195" i="9"/>
  <c r="U195" i="9"/>
  <c r="C195" i="9"/>
  <c r="A195" i="9"/>
  <c r="DC194" i="9"/>
  <c r="CY194" i="9"/>
  <c r="CU194" i="9"/>
  <c r="CQ194" i="9"/>
  <c r="CM194" i="9"/>
  <c r="CI194" i="9"/>
  <c r="CC194" i="9"/>
  <c r="BX194" i="9"/>
  <c r="BS194" i="9"/>
  <c r="AV194" i="9"/>
  <c r="AT194" i="9"/>
  <c r="AJ194" i="9"/>
  <c r="AE194" i="9"/>
  <c r="Y194" i="9"/>
  <c r="U194" i="9"/>
  <c r="C194" i="9"/>
  <c r="A194" i="9"/>
  <c r="BU212" i="9"/>
  <c r="BB212" i="9"/>
  <c r="AI212" i="9"/>
  <c r="M212" i="9"/>
  <c r="BX212" i="9"/>
  <c r="BQ212" i="9"/>
  <c r="BG212" i="9"/>
  <c r="AW212" i="9"/>
  <c r="AN212" i="9"/>
  <c r="AD212" i="9"/>
  <c r="AB40" i="7"/>
  <c r="AB39" i="7"/>
  <c r="AC39" i="7"/>
  <c r="AB38" i="7"/>
  <c r="AC38" i="7"/>
  <c r="AB37" i="7"/>
  <c r="AC37" i="7"/>
  <c r="AB36" i="7"/>
  <c r="AB35" i="7"/>
  <c r="AC35" i="7"/>
  <c r="AB34" i="7"/>
  <c r="AC34" i="7"/>
  <c r="AC33" i="7"/>
  <c r="AB32" i="7"/>
  <c r="AB31" i="7"/>
  <c r="AC31" i="7"/>
  <c r="AB30" i="7"/>
  <c r="AC30" i="7"/>
  <c r="AB29" i="7"/>
  <c r="AC29" i="7"/>
  <c r="AB28" i="7"/>
  <c r="AB27" i="7"/>
  <c r="AC27" i="7"/>
  <c r="AB26" i="7"/>
  <c r="AC26" i="7"/>
  <c r="AB25" i="7"/>
  <c r="AC25" i="7"/>
  <c r="AB24" i="7"/>
  <c r="AC24" i="7"/>
  <c r="AB23" i="7"/>
  <c r="AC23" i="7"/>
  <c r="AB22" i="7"/>
  <c r="AC22" i="7"/>
  <c r="AB21" i="7"/>
  <c r="AC21" i="7"/>
  <c r="AB20" i="7"/>
  <c r="AC20" i="7"/>
  <c r="AB19" i="7"/>
  <c r="AC19" i="7"/>
  <c r="AB15" i="7"/>
  <c r="AC18" i="7"/>
  <c r="AB18" i="7"/>
  <c r="AC17" i="7"/>
  <c r="AB17" i="7"/>
  <c r="AC16" i="7"/>
  <c r="AB16" i="7"/>
  <c r="AC15" i="7"/>
  <c r="AB14" i="7"/>
  <c r="AC14" i="7"/>
  <c r="AB13" i="7"/>
  <c r="AC13" i="7"/>
  <c r="AB12" i="7"/>
  <c r="AC12" i="7"/>
  <c r="AB11" i="7"/>
  <c r="AC11" i="7"/>
  <c r="AB10" i="7"/>
  <c r="AC10" i="7"/>
  <c r="AB9" i="7"/>
  <c r="AC9" i="7"/>
  <c r="AB8" i="7"/>
  <c r="AC8" i="7"/>
  <c r="AB7" i="7"/>
  <c r="AC7" i="7"/>
  <c r="AB6" i="7"/>
  <c r="AC6" i="7"/>
  <c r="CA211" i="9"/>
  <c r="BX211" i="9"/>
  <c r="BU211" i="9"/>
  <c r="BQ211" i="9"/>
  <c r="BL211" i="9"/>
  <c r="BG211" i="9"/>
  <c r="BB211" i="9"/>
  <c r="AW211" i="9"/>
  <c r="AS211" i="9"/>
  <c r="AN211" i="9"/>
  <c r="AI211" i="9"/>
  <c r="AD211" i="9"/>
  <c r="M211" i="9"/>
  <c r="AB40" i="6"/>
  <c r="AC40" i="6"/>
  <c r="AB39" i="6"/>
  <c r="AC39" i="6"/>
  <c r="AB38" i="6"/>
  <c r="AC38" i="6"/>
  <c r="AB37" i="6"/>
  <c r="AB36" i="6"/>
  <c r="AC36" i="6"/>
  <c r="AB35" i="6"/>
  <c r="AC35" i="6"/>
  <c r="AB34" i="6"/>
  <c r="AC34" i="6"/>
  <c r="AB33" i="6"/>
  <c r="AB32" i="6"/>
  <c r="AC32" i="6"/>
  <c r="AB31" i="6"/>
  <c r="AC31" i="6"/>
  <c r="AB30" i="6"/>
  <c r="AC30" i="6"/>
  <c r="AB29" i="6"/>
  <c r="AB28" i="6"/>
  <c r="AC28" i="6"/>
  <c r="AB27" i="6"/>
  <c r="AC27" i="6"/>
  <c r="AB26" i="6"/>
  <c r="AC26" i="6"/>
  <c r="AB25" i="6"/>
  <c r="AB24" i="6"/>
  <c r="AC24" i="6"/>
  <c r="AB23" i="6"/>
  <c r="AB22" i="6"/>
  <c r="AC22" i="6"/>
  <c r="AB21" i="6"/>
  <c r="AC21" i="6"/>
  <c r="AB20" i="6"/>
  <c r="AB19" i="6"/>
  <c r="AC19" i="6"/>
  <c r="AB18" i="6"/>
  <c r="AC18" i="6"/>
  <c r="AB17" i="6"/>
  <c r="AC17" i="6"/>
  <c r="AB16" i="6"/>
  <c r="AC16" i="6"/>
  <c r="AB15" i="6"/>
  <c r="AC15" i="6"/>
  <c r="AB14" i="6"/>
  <c r="AC14" i="6"/>
  <c r="AB13" i="6"/>
  <c r="AC13" i="6"/>
  <c r="AB12" i="6"/>
  <c r="AC12" i="6"/>
  <c r="AB11" i="6"/>
  <c r="AC11" i="6"/>
  <c r="AB10" i="6"/>
  <c r="AC10" i="6"/>
  <c r="AB9" i="6"/>
  <c r="AC9" i="6"/>
  <c r="AB8" i="6"/>
  <c r="AC8" i="6"/>
  <c r="AB7" i="6"/>
  <c r="AC7" i="6"/>
  <c r="AB6" i="6"/>
  <c r="AC6" i="6"/>
  <c r="CA210" i="9"/>
  <c r="BX210" i="9"/>
  <c r="BU210" i="9"/>
  <c r="BQ210" i="9"/>
  <c r="BL210" i="9"/>
  <c r="BG210" i="9"/>
  <c r="BB210" i="9"/>
  <c r="AW210" i="9"/>
  <c r="AS210" i="9"/>
  <c r="AN210" i="9"/>
  <c r="AI210" i="9"/>
  <c r="AD210" i="9"/>
  <c r="M210" i="9"/>
  <c r="AB40" i="5"/>
  <c r="AC40" i="5"/>
  <c r="AB39" i="5"/>
  <c r="AC39" i="5"/>
  <c r="AB38" i="5"/>
  <c r="AC38" i="5"/>
  <c r="AB37" i="5"/>
  <c r="AC37" i="5"/>
  <c r="AB36" i="5"/>
  <c r="AC36" i="5"/>
  <c r="AB35" i="5"/>
  <c r="AC35" i="5"/>
  <c r="AB34" i="5"/>
  <c r="AC34" i="5"/>
  <c r="AB33" i="5"/>
  <c r="AC33" i="5"/>
  <c r="AB32" i="5"/>
  <c r="AC32" i="5"/>
  <c r="AB31" i="5"/>
  <c r="AC31" i="5"/>
  <c r="AB30" i="5"/>
  <c r="AC30" i="5"/>
  <c r="AB29" i="5"/>
  <c r="AC29" i="5"/>
  <c r="AB28" i="5"/>
  <c r="AC28" i="5"/>
  <c r="AB27" i="5"/>
  <c r="AC27" i="5"/>
  <c r="AB26" i="5"/>
  <c r="AC26" i="5"/>
  <c r="AB25" i="5"/>
  <c r="AC25" i="5"/>
  <c r="AB24" i="5"/>
  <c r="AC24" i="5"/>
  <c r="AB23" i="5"/>
  <c r="AC23" i="5"/>
  <c r="AB22" i="5"/>
  <c r="AC22" i="5"/>
  <c r="AB21" i="5"/>
  <c r="AC21" i="5"/>
  <c r="AB20" i="5"/>
  <c r="AC20" i="5"/>
  <c r="AB19" i="5"/>
  <c r="AC19" i="5"/>
  <c r="AB18" i="5"/>
  <c r="AC18" i="5"/>
  <c r="AB17" i="5"/>
  <c r="AC17" i="5"/>
  <c r="AB16" i="5"/>
  <c r="AC16" i="5"/>
  <c r="AB14" i="5"/>
  <c r="AC15" i="5"/>
  <c r="AB6" i="5"/>
  <c r="AC14" i="5"/>
  <c r="AB11" i="5"/>
  <c r="AC13" i="5"/>
  <c r="AB9" i="5"/>
  <c r="AC12" i="5"/>
  <c r="AB15" i="5"/>
  <c r="AC11" i="5"/>
  <c r="AB5" i="5"/>
  <c r="AC10" i="5"/>
  <c r="AB10" i="5"/>
  <c r="AC9" i="5"/>
  <c r="AB12" i="5"/>
  <c r="AC8" i="5"/>
  <c r="AB7" i="5"/>
  <c r="AC7" i="5"/>
  <c r="AB13" i="5"/>
  <c r="AC6" i="5"/>
  <c r="CA209" i="9"/>
  <c r="BX209" i="9"/>
  <c r="BU209" i="9"/>
  <c r="BQ209" i="9"/>
  <c r="BL209" i="9"/>
  <c r="BG209" i="9"/>
  <c r="BB209" i="9"/>
  <c r="AW209" i="9"/>
  <c r="AS209" i="9"/>
  <c r="AN209" i="9"/>
  <c r="AI209" i="9"/>
  <c r="AD209" i="9"/>
  <c r="M209" i="9"/>
  <c r="AB40" i="4"/>
  <c r="AB39" i="4"/>
  <c r="AB38" i="4"/>
  <c r="AC38" i="4"/>
  <c r="AB37" i="4"/>
  <c r="AC37" i="4"/>
  <c r="AB36" i="4"/>
  <c r="AC36" i="4"/>
  <c r="AB35" i="4"/>
  <c r="AC35" i="4"/>
  <c r="AB34" i="4"/>
  <c r="AC34" i="4"/>
  <c r="AB33" i="4"/>
  <c r="AC33" i="4"/>
  <c r="AB32" i="4"/>
  <c r="AC32" i="4"/>
  <c r="AB31" i="4"/>
  <c r="AC31" i="4"/>
  <c r="AB30" i="4"/>
  <c r="AC30" i="4"/>
  <c r="AB29" i="4"/>
  <c r="AC29" i="4"/>
  <c r="AB28" i="4"/>
  <c r="AC28" i="4"/>
  <c r="AB27" i="4"/>
  <c r="AC27" i="4"/>
  <c r="AB26" i="4"/>
  <c r="AC26" i="4"/>
  <c r="AB25" i="4"/>
  <c r="AC25" i="4"/>
  <c r="AB24" i="4"/>
  <c r="AC24" i="4"/>
  <c r="AB23" i="4"/>
  <c r="AC23" i="4"/>
  <c r="AB22" i="4"/>
  <c r="AC22" i="4"/>
  <c r="AB21" i="4"/>
  <c r="AC21" i="4"/>
  <c r="AB20" i="4"/>
  <c r="AC20" i="4"/>
  <c r="AB19" i="4"/>
  <c r="AC19" i="4"/>
  <c r="AB18" i="4"/>
  <c r="AC18" i="4"/>
  <c r="AB17" i="4"/>
  <c r="AC17" i="4"/>
  <c r="AB16" i="4"/>
  <c r="AC16" i="4"/>
  <c r="AB14" i="4"/>
  <c r="AC15" i="4"/>
  <c r="AB15" i="4"/>
  <c r="AC14" i="4"/>
  <c r="AB6" i="4"/>
  <c r="AC13" i="4"/>
  <c r="AB9" i="4"/>
  <c r="AC12" i="4"/>
  <c r="AB13" i="4"/>
  <c r="AC11" i="4"/>
  <c r="AB12" i="4"/>
  <c r="AC10" i="4"/>
  <c r="AB11" i="4"/>
  <c r="AC9" i="4"/>
  <c r="AB10" i="4"/>
  <c r="AC8" i="4"/>
  <c r="AB8" i="4"/>
  <c r="AC7" i="4"/>
  <c r="AB7" i="4"/>
  <c r="AC6" i="4"/>
  <c r="AB5" i="4"/>
  <c r="CA208" i="9"/>
  <c r="BX208" i="9"/>
  <c r="BU208" i="9"/>
  <c r="BQ208" i="9"/>
  <c r="BL208" i="9"/>
  <c r="BG208" i="9"/>
  <c r="BB208" i="9"/>
  <c r="AW208" i="9"/>
  <c r="AS208" i="9"/>
  <c r="AN208" i="9"/>
  <c r="AI208" i="9"/>
  <c r="AD208" i="9"/>
  <c r="M208" i="9"/>
  <c r="AB40" i="3"/>
  <c r="AC40" i="3"/>
  <c r="AB39" i="3"/>
  <c r="AC39" i="3"/>
  <c r="AB38" i="3"/>
  <c r="AC38" i="3"/>
  <c r="AB37" i="3"/>
  <c r="AB36" i="3"/>
  <c r="AC36" i="3"/>
  <c r="AB35" i="3"/>
  <c r="AC35" i="3"/>
  <c r="AB34" i="3"/>
  <c r="AC34" i="3"/>
  <c r="AB33" i="3"/>
  <c r="AB32" i="3"/>
  <c r="AC32" i="3"/>
  <c r="AB31" i="3"/>
  <c r="AC31" i="3"/>
  <c r="AB30" i="3"/>
  <c r="AC30" i="3"/>
  <c r="AB29" i="3"/>
  <c r="AB28" i="3"/>
  <c r="AC28" i="3"/>
  <c r="AB27" i="3"/>
  <c r="AC27" i="3"/>
  <c r="AB26" i="3"/>
  <c r="AC26" i="3"/>
  <c r="AB25" i="3"/>
  <c r="AB24" i="3"/>
  <c r="AC24" i="3"/>
  <c r="AB23" i="3"/>
  <c r="AC23" i="3"/>
  <c r="AB22" i="3"/>
  <c r="AC22" i="3"/>
  <c r="AB21" i="3"/>
  <c r="AB20" i="3"/>
  <c r="AC20" i="3"/>
  <c r="AB19" i="3"/>
  <c r="AC19" i="3"/>
  <c r="AB18" i="3"/>
  <c r="AC18" i="3"/>
  <c r="AB17" i="3"/>
  <c r="AB16" i="3"/>
  <c r="AC16" i="3"/>
  <c r="AB15" i="3"/>
  <c r="AC15" i="3"/>
  <c r="AB14" i="3"/>
  <c r="AC14" i="3"/>
  <c r="AB13" i="3"/>
  <c r="AB12" i="3"/>
  <c r="AC12" i="3"/>
  <c r="AB11" i="3"/>
  <c r="AC11" i="3"/>
  <c r="AB10" i="3"/>
  <c r="AC10" i="3"/>
  <c r="AB9" i="3"/>
  <c r="AB8" i="3"/>
  <c r="AC8" i="3"/>
  <c r="AB7" i="3"/>
  <c r="AC7" i="3"/>
  <c r="AC6" i="3"/>
  <c r="AB5" i="3"/>
  <c r="CA207" i="9"/>
  <c r="BX207" i="9"/>
  <c r="BU207" i="9"/>
  <c r="BQ207" i="9"/>
  <c r="BL207" i="9"/>
  <c r="BG207" i="9"/>
  <c r="BB207" i="9"/>
  <c r="AW207" i="9"/>
  <c r="AS207" i="9"/>
  <c r="AN207" i="9"/>
  <c r="AI207" i="9"/>
  <c r="AD207" i="9"/>
  <c r="M207" i="9"/>
  <c r="AB40" i="2"/>
  <c r="AC40" i="2"/>
  <c r="AB39" i="2"/>
  <c r="AB38" i="2"/>
  <c r="AC38" i="2"/>
  <c r="AB37" i="2"/>
  <c r="AC37" i="2"/>
  <c r="AB36" i="2"/>
  <c r="AC36" i="2"/>
  <c r="AB35" i="2"/>
  <c r="AC35" i="2"/>
  <c r="AB34" i="2"/>
  <c r="AC34" i="2"/>
  <c r="AB33" i="2"/>
  <c r="AC33" i="2"/>
  <c r="AB32" i="2"/>
  <c r="AC32" i="2"/>
  <c r="AB31" i="2"/>
  <c r="AC31" i="2"/>
  <c r="AB30" i="2"/>
  <c r="AC30" i="2"/>
  <c r="AB29" i="2"/>
  <c r="AC29" i="2"/>
  <c r="AB28" i="2"/>
  <c r="AC28" i="2"/>
  <c r="AB27" i="2"/>
  <c r="AC27" i="2"/>
  <c r="AB26" i="2"/>
  <c r="AC26" i="2"/>
  <c r="AB25" i="2"/>
  <c r="AC25" i="2"/>
  <c r="AB24" i="2"/>
  <c r="AC24" i="2"/>
  <c r="AB23" i="2"/>
  <c r="AC23" i="2"/>
  <c r="AB22" i="2"/>
  <c r="AC22" i="2"/>
  <c r="AB21" i="2"/>
  <c r="AC21" i="2"/>
  <c r="AB20" i="2"/>
  <c r="AC20" i="2"/>
  <c r="AB19" i="2"/>
  <c r="AB18" i="2"/>
  <c r="AC18" i="2"/>
  <c r="AB17" i="2"/>
  <c r="AC17" i="2"/>
  <c r="AB10" i="2"/>
  <c r="AC16" i="2"/>
  <c r="AB9" i="2"/>
  <c r="AB15" i="2"/>
  <c r="AC14" i="2"/>
  <c r="AB14" i="2"/>
  <c r="AC13" i="2"/>
  <c r="AB12" i="2"/>
  <c r="AC12" i="2"/>
  <c r="AB11" i="2"/>
  <c r="AB8" i="2"/>
  <c r="AC10" i="2"/>
  <c r="AB16" i="2"/>
  <c r="AC9" i="2"/>
  <c r="AB13" i="2"/>
  <c r="AC8" i="2"/>
  <c r="AB7" i="2"/>
  <c r="AB5" i="2"/>
  <c r="AC6" i="2"/>
  <c r="AW214" i="9" l="1"/>
  <c r="AW215" i="9" s="1"/>
  <c r="BX214" i="9"/>
  <c r="AD214" i="9"/>
  <c r="AD215" i="9" s="1"/>
  <c r="BG214" i="9"/>
  <c r="BG215" i="9" s="1"/>
  <c r="AN214" i="9"/>
  <c r="AN215" i="9" s="1"/>
  <c r="AB41" i="2"/>
  <c r="AC41" i="2"/>
  <c r="AC7" i="2"/>
  <c r="AC11" i="2"/>
  <c r="AC15" i="2"/>
  <c r="AC19" i="2"/>
  <c r="AC39" i="2"/>
  <c r="AB6" i="3"/>
  <c r="AB6" i="2"/>
  <c r="AC5" i="2"/>
  <c r="I207" i="9"/>
  <c r="R207" i="9"/>
  <c r="R208" i="9"/>
  <c r="M214" i="9"/>
  <c r="M215" i="9" s="1"/>
  <c r="AI214" i="9"/>
  <c r="AI215" i="9" s="1"/>
  <c r="BB214" i="9"/>
  <c r="BB215" i="9" s="1"/>
  <c r="BU214" i="9"/>
  <c r="Y207" i="9"/>
  <c r="CI207" i="9" s="1"/>
  <c r="Y208" i="9"/>
  <c r="CI208" i="9" s="1"/>
  <c r="AC5" i="3"/>
  <c r="AC9" i="3"/>
  <c r="AC13" i="3"/>
  <c r="AC17" i="3"/>
  <c r="AC21" i="3"/>
  <c r="AC25" i="3"/>
  <c r="AC29" i="3"/>
  <c r="AC33" i="3"/>
  <c r="AC37" i="3"/>
  <c r="I208" i="9"/>
  <c r="AC5" i="4"/>
  <c r="AC40" i="4"/>
  <c r="AB41" i="5"/>
  <c r="Y210" i="9"/>
  <c r="CI210" i="9" s="1"/>
  <c r="AB41" i="3"/>
  <c r="AC39" i="4"/>
  <c r="AC41" i="5"/>
  <c r="R209" i="9"/>
  <c r="Y209" i="9"/>
  <c r="CI209" i="9" s="1"/>
  <c r="R210" i="9"/>
  <c r="AB8" i="5"/>
  <c r="AC41" i="6"/>
  <c r="AB5" i="6"/>
  <c r="AC20" i="6"/>
  <c r="I209" i="9"/>
  <c r="AC5" i="5"/>
  <c r="I210" i="9"/>
  <c r="AC5" i="6"/>
  <c r="R211" i="9"/>
  <c r="AC23" i="6"/>
  <c r="Y211" i="9"/>
  <c r="CI211" i="9" s="1"/>
  <c r="AB41" i="6"/>
  <c r="AB41" i="7"/>
  <c r="AC25" i="6"/>
  <c r="AC29" i="6"/>
  <c r="AC33" i="6"/>
  <c r="AC37" i="6"/>
  <c r="I211" i="9"/>
  <c r="AC5" i="7"/>
  <c r="AC28" i="7"/>
  <c r="AB33" i="7"/>
  <c r="AC36" i="7"/>
  <c r="AB5" i="7"/>
  <c r="AC32" i="7"/>
  <c r="AC40" i="7"/>
  <c r="I212" i="9"/>
  <c r="AS212" i="9"/>
  <c r="BL212" i="9"/>
  <c r="CA212" i="9"/>
  <c r="BQ214" i="9"/>
  <c r="BQ215" i="9" s="1"/>
  <c r="AS214" i="9" l="1"/>
  <c r="AS215" i="9" s="1"/>
  <c r="CA214" i="9"/>
  <c r="BL214" i="9"/>
  <c r="BL215" i="9" s="1"/>
  <c r="Y212" i="9"/>
  <c r="CI212" i="9" s="1"/>
  <c r="R212" i="9"/>
  <c r="AC41" i="7"/>
  <c r="CZ208" i="9"/>
  <c r="CD208" i="9"/>
  <c r="CT208" i="9"/>
  <c r="CN208" i="9"/>
  <c r="CN207" i="9"/>
  <c r="CZ207" i="9"/>
  <c r="CD207" i="9"/>
  <c r="CT207" i="9"/>
  <c r="I214" i="9"/>
  <c r="I215" i="9" s="1"/>
  <c r="CZ210" i="9"/>
  <c r="CD210" i="9"/>
  <c r="CT210" i="9"/>
  <c r="CN210" i="9"/>
  <c r="CN209" i="9"/>
  <c r="CZ209" i="9"/>
  <c r="CD209" i="9"/>
  <c r="CT209" i="9"/>
  <c r="AB41" i="4"/>
  <c r="AC41" i="3"/>
  <c r="CN211" i="9"/>
  <c r="CZ211" i="9"/>
  <c r="CD211" i="9"/>
  <c r="CT211" i="9"/>
  <c r="AC41" i="4"/>
  <c r="CZ212" i="9" l="1"/>
  <c r="CD212" i="9"/>
  <c r="CT212" i="9"/>
  <c r="CN212" i="9"/>
  <c r="Y214" i="9"/>
  <c r="R214" i="9"/>
  <c r="CZ214" i="9" l="1"/>
  <c r="CD214" i="9"/>
  <c r="R215" i="9"/>
  <c r="CT214" i="9"/>
  <c r="CN214" i="9"/>
  <c r="CI214" i="9"/>
  <c r="Y215" i="9"/>
</calcChain>
</file>

<file path=xl/sharedStrings.xml><?xml version="1.0" encoding="utf-8"?>
<sst xmlns="http://schemas.openxmlformats.org/spreadsheetml/2006/main" count="2855" uniqueCount="314">
  <si>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</si>
  <si>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</si>
  <si>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</si>
  <si>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</si>
  <si>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</si>
  <si>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</si>
  <si>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</si>
  <si>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</si>
  <si>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</si>
  <si>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</si>
  <si>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</si>
  <si>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</si>
  <si>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</si>
  <si>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</si>
  <si>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</si>
  <si>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</si>
  <si>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</si>
  <si>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</si>
  <si>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</si>
  <si>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</si>
  <si>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</si>
  <si>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</si>
  <si>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</si>
  <si>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</si>
  <si>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</si>
  <si>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</si>
  <si>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</si>
  <si>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</si>
  <si>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</si>
  <si>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</si>
  <si>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</si>
  <si>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</si>
  <si>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</si>
  <si>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</si>
  <si>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</si>
  <si>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</si>
  <si>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</si>
  <si>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</si>
  <si>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</si>
  <si>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</si>
  <si>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</si>
  <si>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</si>
  <si>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</si>
  <si>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</si>
  <si>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</si>
  <si>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</si>
  <si>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 xml:space="preserve"> 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</si>
  <si>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</si>
  <si>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</si>
  <si>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</si>
  <si>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</si>
  <si>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</si>
  <si>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</si>
  <si>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</si>
  <si>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</si>
  <si>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</si>
  <si>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</si>
  <si>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</si>
  <si>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</si>
  <si>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</si>
  <si>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</si>
  <si>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</si>
  <si>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</si>
  <si>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</si>
  <si>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</si>
  <si>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</si>
  <si>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</si>
  <si>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</si>
  <si>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</si>
  <si>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</si>
  <si>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</si>
  <si>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</si>
  <si>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</si>
  <si>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</si>
  <si>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</si>
  <si>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</si>
  <si>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</si>
  <si>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</si>
  <si>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</si>
  <si>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</si>
  <si>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</si>
  <si>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</si>
  <si>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</si>
  <si>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</si>
  <si>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</si>
  <si>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</si>
  <si>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</si>
  <si>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</si>
  <si>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</si>
  <si>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</si>
  <si>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</si>
  <si>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</si>
  <si>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</si>
  <si>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</si>
  <si>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</si>
  <si>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</si>
  <si>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SB DM U19 2018</t>
  </si>
  <si>
    <t>------</t>
  </si>
  <si>
    <t>Freising Grizzlies</t>
  </si>
  <si>
    <t>Biswas</t>
  </si>
  <si>
    <t>Tamara</t>
  </si>
  <si>
    <t>Lioba</t>
  </si>
  <si>
    <t>Brosch</t>
  </si>
  <si>
    <t>Franca</t>
  </si>
  <si>
    <t>Salomon</t>
  </si>
  <si>
    <t>Lea</t>
  </si>
  <si>
    <t>Weyer</t>
  </si>
  <si>
    <t>Elinor</t>
  </si>
  <si>
    <t>Eschke</t>
  </si>
  <si>
    <t>Leony</t>
  </si>
  <si>
    <t>Mann</t>
  </si>
  <si>
    <t>Nina</t>
  </si>
  <si>
    <t>Matschke</t>
  </si>
  <si>
    <t>Leonie</t>
  </si>
  <si>
    <t>Sandner</t>
  </si>
  <si>
    <t>Mara</t>
  </si>
  <si>
    <t>Thürmer</t>
  </si>
  <si>
    <t>Sophia</t>
  </si>
  <si>
    <t>Hart</t>
  </si>
  <si>
    <t>Laura</t>
  </si>
  <si>
    <t>Krüger</t>
  </si>
  <si>
    <t>Wesseling Vermins</t>
  </si>
  <si>
    <t>Bergmeier</t>
  </si>
  <si>
    <t>Lotte</t>
  </si>
  <si>
    <t>Brockmeyer</t>
  </si>
  <si>
    <t>Lara</t>
  </si>
  <si>
    <t>Chime</t>
  </si>
  <si>
    <t>Cathrine</t>
  </si>
  <si>
    <t>Dohm</t>
  </si>
  <si>
    <t>Sarah</t>
  </si>
  <si>
    <t>Dunford</t>
  </si>
  <si>
    <t>Maxine</t>
  </si>
  <si>
    <t>Erdem</t>
  </si>
  <si>
    <t>Aylin</t>
  </si>
  <si>
    <t>Lankhorst</t>
  </si>
  <si>
    <t>Lee</t>
  </si>
  <si>
    <t>Nitsche</t>
  </si>
  <si>
    <t>Seitz</t>
  </si>
  <si>
    <t>Sistig</t>
  </si>
  <si>
    <t>Jana</t>
  </si>
  <si>
    <t>Thies</t>
  </si>
  <si>
    <t>Laura-Leonie</t>
  </si>
  <si>
    <t>von Rüden</t>
  </si>
  <si>
    <t>Marie</t>
  </si>
  <si>
    <t>Karlsruhe Cougars</t>
  </si>
  <si>
    <t>Apel</t>
  </si>
  <si>
    <t>Corina</t>
  </si>
  <si>
    <t>Malmbeck</t>
  </si>
  <si>
    <t>Linnea</t>
  </si>
  <si>
    <t>Müller</t>
  </si>
  <si>
    <t>Rauprich</t>
  </si>
  <si>
    <t>Tajana</t>
  </si>
  <si>
    <t>Seso</t>
  </si>
  <si>
    <t>Marina</t>
  </si>
  <si>
    <t>Sturm</t>
  </si>
  <si>
    <t>Nathalie</t>
  </si>
  <si>
    <t>Weil</t>
  </si>
  <si>
    <t>Jennifer</t>
  </si>
  <si>
    <t>Petzold</t>
  </si>
  <si>
    <t>Alia</t>
  </si>
  <si>
    <t>Breuninger</t>
  </si>
  <si>
    <t>Jule</t>
  </si>
  <si>
    <t>Zhou</t>
  </si>
  <si>
    <t>Melissa</t>
  </si>
  <si>
    <t>Jessica</t>
  </si>
  <si>
    <t>Hamburg Knights</t>
  </si>
  <si>
    <t>Herrmann</t>
  </si>
  <si>
    <t>Lilly</t>
  </si>
  <si>
    <t>Piotrowski</t>
  </si>
  <si>
    <t>Angelika</t>
  </si>
  <si>
    <t>Heesch</t>
  </si>
  <si>
    <t>Somaya</t>
  </si>
  <si>
    <t>Pape</t>
  </si>
  <si>
    <t>Josefine</t>
  </si>
  <si>
    <t>Meyer</t>
  </si>
  <si>
    <t>Carolin</t>
  </si>
  <si>
    <t>Brunzel</t>
  </si>
  <si>
    <t>Lisa</t>
  </si>
  <si>
    <t>Wittkugel</t>
  </si>
  <si>
    <t>Clara</t>
  </si>
  <si>
    <t>Mac Kenzie</t>
  </si>
  <si>
    <t>Celina</t>
  </si>
  <si>
    <t>Nigbur</t>
  </si>
  <si>
    <t>Fischer</t>
  </si>
  <si>
    <t>Ramona</t>
  </si>
  <si>
    <t>Qasem</t>
  </si>
  <si>
    <t>Siwar</t>
  </si>
  <si>
    <t>Haar Disciples</t>
  </si>
  <si>
    <t>Huber</t>
  </si>
  <si>
    <t>Carolyn</t>
  </si>
  <si>
    <t>Knollhuber</t>
  </si>
  <si>
    <t>Kufner</t>
  </si>
  <si>
    <t>Rebecca</t>
  </si>
  <si>
    <t>Kühler</t>
  </si>
  <si>
    <t>Amelie</t>
  </si>
  <si>
    <t>Mohr</t>
  </si>
  <si>
    <t>Pozgaj</t>
  </si>
  <si>
    <t>Fabienne</t>
  </si>
  <si>
    <t>Raziorrouh</t>
  </si>
  <si>
    <t>Shaya</t>
  </si>
  <si>
    <t>Reinisch</t>
  </si>
  <si>
    <t>Katharina</t>
  </si>
  <si>
    <t>Santa Cruz</t>
  </si>
  <si>
    <t>Linda Maria</t>
  </si>
  <si>
    <t>Vanah</t>
  </si>
  <si>
    <t>Teresa</t>
  </si>
  <si>
    <t>von Kapff</t>
  </si>
  <si>
    <t>Fiona</t>
  </si>
  <si>
    <t>Hagen Chipmunks</t>
  </si>
  <si>
    <t>Broziewski</t>
  </si>
  <si>
    <t>Drees</t>
  </si>
  <si>
    <t>Joy</t>
  </si>
  <si>
    <t>Elstermeier</t>
  </si>
  <si>
    <t>Stina</t>
  </si>
  <si>
    <t>Wiebke</t>
  </si>
  <si>
    <t>Hager</t>
  </si>
  <si>
    <t>Vanessa</t>
  </si>
  <si>
    <t>Hedtmann</t>
  </si>
  <si>
    <t>Lilli</t>
  </si>
  <si>
    <t>Jahnke</t>
  </si>
  <si>
    <t>Lena</t>
  </si>
  <si>
    <t>Keller</t>
  </si>
  <si>
    <t>Kürschner</t>
  </si>
  <si>
    <t>Lina</t>
  </si>
  <si>
    <t>Machtans</t>
  </si>
  <si>
    <t>Prodoehl</t>
  </si>
  <si>
    <t>Finja</t>
  </si>
  <si>
    <t>Toschka</t>
  </si>
  <si>
    <t>Ann-Marie</t>
  </si>
  <si>
    <t>Lucero</t>
  </si>
  <si>
    <t>Emely</t>
  </si>
  <si>
    <t>Wahlen</t>
  </si>
  <si>
    <t>SB DM U19 2018 - Leaders</t>
  </si>
  <si>
    <t>1.</t>
  </si>
  <si>
    <t>Eschke Leony</t>
  </si>
  <si>
    <t>FRE</t>
  </si>
  <si>
    <t>Reinisch Katharina</t>
  </si>
  <si>
    <t>HAA</t>
  </si>
  <si>
    <t>2.</t>
  </si>
  <si>
    <t>Brosch Franca</t>
  </si>
  <si>
    <t>=</t>
  </si>
  <si>
    <t>Sandner Mara</t>
  </si>
  <si>
    <t>3.</t>
  </si>
  <si>
    <t>Brockmeyer Lara</t>
  </si>
  <si>
    <t>WES</t>
  </si>
  <si>
    <t>KAR</t>
  </si>
  <si>
    <t>5.</t>
  </si>
  <si>
    <t>Santa Cruz Linda Maria</t>
  </si>
  <si>
    <t>HHK</t>
  </si>
  <si>
    <t>6.</t>
  </si>
  <si>
    <t>Salomon Lea</t>
  </si>
  <si>
    <t>7.</t>
  </si>
  <si>
    <t>von Rüden Marie</t>
  </si>
  <si>
    <t>HAG</t>
  </si>
  <si>
    <t>Biswas Tamara</t>
  </si>
  <si>
    <t>8.</t>
  </si>
  <si>
    <t>Vanah Teresa</t>
  </si>
  <si>
    <t>Mann Nina</t>
  </si>
  <si>
    <t>9.</t>
  </si>
  <si>
    <t>Seso Marina</t>
  </si>
  <si>
    <t>Reinisch Sophia</t>
  </si>
  <si>
    <t>10.</t>
  </si>
  <si>
    <t>Dunford Maxine</t>
  </si>
  <si>
    <t>4.</t>
  </si>
  <si>
    <t>Mohr Sophia</t>
  </si>
  <si>
    <t>Chime Cathrine</t>
  </si>
  <si>
    <t>Thies Laura-Leonie</t>
  </si>
  <si>
    <t/>
  </si>
  <si>
    <t>5 tied</t>
  </si>
  <si>
    <t>Lankhorst Lee</t>
  </si>
  <si>
    <t>3 tied</t>
  </si>
  <si>
    <t>Lucero Emely</t>
  </si>
  <si>
    <t>Weil Jennifer</t>
  </si>
  <si>
    <t>Weyer Elinor</t>
  </si>
  <si>
    <t>16 tied</t>
  </si>
  <si>
    <t>Erdem Aylin</t>
  </si>
  <si>
    <t>Malmbeck Linnea</t>
  </si>
  <si>
    <t>Elstermeier Jule</t>
  </si>
  <si>
    <t>Qasem Siwar</t>
  </si>
  <si>
    <t>12 tied</t>
  </si>
  <si>
    <t>Rauprich Tajana</t>
  </si>
  <si>
    <t>Raziorrouh Shaya</t>
  </si>
  <si>
    <t>6 tied</t>
  </si>
  <si>
    <t>Bergmeier Lotte</t>
  </si>
  <si>
    <t>15 tied</t>
  </si>
  <si>
    <t>Heesch Somaya</t>
  </si>
  <si>
    <t>Meyer Carolin</t>
  </si>
  <si>
    <t>Elstermeier Stina</t>
  </si>
  <si>
    <t>Sturm Nathalie</t>
  </si>
  <si>
    <t>Wahlen Marie</t>
  </si>
  <si>
    <t>7 tied</t>
  </si>
  <si>
    <t>Herrmann Lilly</t>
  </si>
  <si>
    <t>Mac Kenzie Celina</t>
  </si>
  <si>
    <t>Kühler Amelie</t>
  </si>
  <si>
    <t>Pape Josefine</t>
  </si>
  <si>
    <t>4 tied</t>
  </si>
  <si>
    <t>Hedtmann Lilli</t>
  </si>
  <si>
    <t>Apel Corina</t>
  </si>
  <si>
    <t>Hager Vanessa</t>
  </si>
  <si>
    <t>Huber Carolyn</t>
  </si>
  <si>
    <t>Machtans Tamara</t>
  </si>
  <si>
    <t>Pozgaj Fabienne</t>
  </si>
  <si>
    <t>Piotrowski Angelika</t>
  </si>
  <si>
    <t>Fischer Ramona</t>
  </si>
  <si>
    <t>Jahnke Lena</t>
  </si>
  <si>
    <t>2 tied</t>
  </si>
  <si>
    <t>4-1</t>
  </si>
  <si>
    <t>1-0</t>
  </si>
  <si>
    <t>Thürmer Sophia</t>
  </si>
  <si>
    <t>1-1</t>
  </si>
  <si>
    <t>Biswas Lioba</t>
  </si>
  <si>
    <t>Sandner Mara, 1-1</t>
  </si>
  <si>
    <t>Reinisch Sophia, 1-0</t>
  </si>
  <si>
    <t>Lankhorst Lee,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</si>
</sst>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.000"/>
    <numFmt numFmtId="166" formatCode="0.000"/>
  </numFmts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</font>
    <font>
      <sz val="8"/>
      <name val="Arial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8"/>
      <name val="Arial"/>
    </font>
    <font>
      <b/>
      <sz val="8"/>
      <color indexed="8"/>
      <name val="Arial"/>
    </font>
    <font>
      <b/>
      <i/>
      <u/>
      <sz val="8"/>
      <name val="Arial"/>
      <family val="2"/>
    </font>
    <font>
      <b/>
      <sz val="8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5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5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16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left" vertical="center"/>
    </xf>
    <xf numFmtId="164" fontId="2" fillId="0" borderId="23" xfId="0" applyNumberFormat="1" applyFont="1" applyBorder="1" applyAlignment="1" applyProtection="1">
      <alignment horizontal="left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5" fontId="2" fillId="0" borderId="25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6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7" xfId="0" applyNumberFormat="1" applyFont="1" applyBorder="1" applyAlignment="1" applyProtection="1">
      <alignment horizontal="left" vertical="center"/>
    </xf>
    <xf numFmtId="164" fontId="2" fillId="0" borderId="28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29" xfId="0" applyNumberFormat="1" applyFont="1" applyBorder="1" applyAlignment="1" applyProtection="1">
      <alignment horizontal="centerContinuous" vertical="center"/>
    </xf>
    <xf numFmtId="2" fontId="2" fillId="0" borderId="27" xfId="0" applyNumberFormat="1" applyFont="1" applyBorder="1" applyAlignment="1" applyProtection="1">
      <alignment horizontal="centerContinuous" vertical="center"/>
    </xf>
    <xf numFmtId="0" fontId="2" fillId="0" borderId="29" xfId="0" applyFont="1" applyBorder="1" applyAlignment="1" applyProtection="1">
      <alignment horizontal="centerContinuous"/>
    </xf>
    <xf numFmtId="165" fontId="2" fillId="0" borderId="30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19" xfId="0" applyNumberFormat="1" applyFont="1" applyBorder="1" applyAlignment="1" applyProtection="1">
      <alignment horizontal="centerContinuous" vertical="center"/>
    </xf>
    <xf numFmtId="12" fontId="2" fillId="0" borderId="31" xfId="0" applyNumberFormat="1" applyFont="1" applyBorder="1" applyAlignment="1" applyProtection="1">
      <alignment horizontal="centerContinuous" vertical="center"/>
    </xf>
    <xf numFmtId="2" fontId="2" fillId="0" borderId="23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165" fontId="2" fillId="0" borderId="18" xfId="0" applyNumberFormat="1" applyFont="1" applyBorder="1" applyAlignment="1" applyProtection="1">
      <alignment horizontal="centerContinuous" vertical="center"/>
    </xf>
    <xf numFmtId="0" fontId="2" fillId="0" borderId="18" xfId="0" applyFont="1" applyBorder="1" applyAlignment="1" applyProtection="1">
      <alignment horizontal="centerContinuous"/>
    </xf>
    <xf numFmtId="2" fontId="2" fillId="0" borderId="18" xfId="0" applyNumberFormat="1" applyFont="1" applyBorder="1" applyAlignment="1" applyProtection="1">
      <alignment horizontal="centerContinuous" vertical="center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164" fontId="2" fillId="0" borderId="32" xfId="0" applyNumberFormat="1" applyFont="1" applyBorder="1" applyAlignment="1" applyProtection="1">
      <alignment horizontal="left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164" fontId="2" fillId="0" borderId="25" xfId="0" applyNumberFormat="1" applyFont="1" applyBorder="1" applyAlignment="1" applyProtection="1">
      <alignment horizontal="center" vertical="center"/>
    </xf>
    <xf numFmtId="12" fontId="2" fillId="0" borderId="35" xfId="0" applyNumberFormat="1" applyFont="1" applyBorder="1" applyAlignment="1" applyProtection="1">
      <alignment horizontal="centerContinuous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64" fontId="2" fillId="0" borderId="37" xfId="0" applyNumberFormat="1" applyFont="1" applyBorder="1" applyAlignment="1" applyProtection="1">
      <alignment horizontal="center" vertical="center"/>
    </xf>
    <xf numFmtId="2" fontId="2" fillId="0" borderId="32" xfId="0" applyNumberFormat="1" applyFont="1" applyBorder="1" applyAlignment="1" applyProtection="1">
      <alignment horizontal="centerContinuous" vertical="center"/>
    </xf>
    <xf numFmtId="0" fontId="2" fillId="0" borderId="36" xfId="0" applyFont="1" applyBorder="1" applyAlignment="1" applyProtection="1">
      <alignment horizontal="centerContinuous"/>
    </xf>
    <xf numFmtId="165" fontId="2" fillId="0" borderId="38" xfId="0" applyNumberFormat="1" applyFont="1" applyBorder="1" applyAlignment="1" applyProtection="1">
      <alignment horizontal="centerContinuous" vertical="center"/>
    </xf>
    <xf numFmtId="0" fontId="2" fillId="0" borderId="38" xfId="0" applyFont="1" applyBorder="1" applyAlignment="1" applyProtection="1">
      <alignment horizontal="centerContinuous"/>
    </xf>
    <xf numFmtId="2" fontId="2" fillId="0" borderId="25" xfId="0" applyNumberFormat="1" applyFont="1" applyBorder="1" applyAlignment="1" applyProtection="1">
      <alignment horizontal="centerContinuous" vertical="center"/>
    </xf>
    <xf numFmtId="2" fontId="2" fillId="0" borderId="35" xfId="0" applyNumberFormat="1" applyFont="1" applyBorder="1" applyAlignment="1" applyProtection="1">
      <alignment horizontal="centerContinuous" vertical="center"/>
    </xf>
    <xf numFmtId="2" fontId="2" fillId="0" borderId="37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6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6" xfId="0" applyNumberFormat="1" applyFont="1" applyFill="1" applyBorder="1" applyAlignment="1" applyProtection="1">
      <alignment horizontal="centerContinuous" vertical="center"/>
    </xf>
    <xf numFmtId="2" fontId="3" fillId="2" borderId="39" xfId="0" applyNumberFormat="1" applyFont="1" applyFill="1" applyBorder="1" applyAlignment="1" applyProtection="1">
      <alignment horizontal="centerContinuous" vertical="center"/>
    </xf>
    <xf numFmtId="164" fontId="2" fillId="0" borderId="40" xfId="0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7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8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8" fillId="0" borderId="42" xfId="0" applyNumberFormat="1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 vertical="center"/>
    </xf>
    <xf numFmtId="0" fontId="8" fillId="0" borderId="22" xfId="0" applyFont="1" applyFill="1" applyBorder="1" applyAlignment="1">
      <alignment horizontal="centerContinuous" vertical="center"/>
    </xf>
    <xf numFmtId="0" fontId="8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8" fillId="0" borderId="0" xfId="0" applyFont="1" applyFill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9" fillId="0" borderId="43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vertical="center"/>
    </xf>
    <xf numFmtId="0" fontId="9" fillId="0" borderId="44" xfId="0" applyFont="1" applyFill="1" applyBorder="1" applyAlignment="1">
      <alignment horizontal="centerContinuous"/>
    </xf>
    <xf numFmtId="0" fontId="10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1" fillId="0" borderId="0" xfId="0" quotePrefix="1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Continuous" vertical="center"/>
    </xf>
    <xf numFmtId="0" fontId="9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9" fillId="0" borderId="0" xfId="0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10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0" fillId="0" borderId="44" xfId="0" applyFont="1" applyFill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10" fillId="0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Continuous" vertical="center"/>
    </xf>
    <xf numFmtId="165" fontId="10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10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10" fillId="0" borderId="47" xfId="0" applyFont="1" applyFill="1" applyBorder="1" applyAlignment="1">
      <alignment horizontal="centerContinuous" vertical="center"/>
    </xf>
    <xf numFmtId="0" fontId="13" fillId="0" borderId="0" xfId="0" applyNumberFormat="1" applyFont="1" applyFill="1" applyAlignment="1">
      <alignment horizontal="centerContinuous" vertical="center"/>
    </xf>
    <xf numFmtId="49" fontId="13" fillId="0" borderId="0" xfId="0" applyNumberFormat="1" applyFont="1" applyFill="1" applyAlignment="1">
      <alignment horizontal="centerContinuous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3" fillId="0" borderId="0" xfId="0" applyNumberFormat="1" applyFont="1" applyFill="1" applyBorder="1" applyAlignment="1">
      <alignment horizontal="centerContinuous" vertical="center"/>
    </xf>
    <xf numFmtId="49" fontId="13" fillId="0" borderId="0" xfId="0" applyNumberFormat="1" applyFont="1" applyFill="1" applyBorder="1" applyAlignment="1">
      <alignment horizontal="centerContinuous" vertical="center"/>
    </xf>
    <xf numFmtId="49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3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2" xfId="0" applyFill="1" applyBorder="1" applyAlignment="1">
      <alignment horizontal="centerContinuous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166" fontId="0" fillId="0" borderId="0" xfId="0" applyNumberFormat="1" applyFill="1" applyBorder="1" applyAlignment="1">
      <alignment horizontal="centerContinuous"/>
    </xf>
    <xf numFmtId="166" fontId="10" fillId="0" borderId="0" xfId="0" applyNumberFormat="1" applyFont="1" applyFill="1" applyBorder="1" applyAlignment="1">
      <alignment horizontal="centerContinuous" vertical="center"/>
    </xf>
    <xf numFmtId="0" fontId="14" fillId="0" borderId="44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166" fontId="0" fillId="0" borderId="46" xfId="0" applyNumberFormat="1" applyFill="1" applyBorder="1" applyAlignment="1">
      <alignment horizontal="centerContinuous"/>
    </xf>
    <xf numFmtId="166" fontId="10" fillId="0" borderId="46" xfId="0" applyNumberFormat="1" applyFont="1" applyFill="1" applyBorder="1" applyAlignment="1">
      <alignment horizontal="centerContinuous" vertical="center"/>
    </xf>
    <xf numFmtId="0" fontId="14" fillId="0" borderId="47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13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1" fontId="13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Border="1"/>
    <xf numFmtId="0" fontId="8" fillId="0" borderId="41" xfId="0" applyFont="1" applyFill="1" applyBorder="1" applyAlignment="1">
      <alignment horizontal="centerContinuous" vertical="center"/>
    </xf>
    <xf numFmtId="0" fontId="9" fillId="0" borderId="42" xfId="0" applyFont="1" applyFill="1" applyBorder="1" applyAlignment="1">
      <alignment horizontal="centerContinuous"/>
    </xf>
    <xf numFmtId="0" fontId="9" fillId="0" borderId="22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10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0" fillId="0" borderId="46" xfId="0" applyFill="1" applyBorder="1"/>
    <xf numFmtId="0" fontId="15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15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6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0" fontId="15" fillId="3" borderId="27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8" xfId="0" applyFont="1" applyFill="1" applyBorder="1" applyAlignment="1">
      <alignment horizontal="centerContinuous" vertical="center"/>
    </xf>
    <xf numFmtId="0" fontId="10" fillId="0" borderId="23" xfId="0" applyFont="1" applyFill="1" applyBorder="1" applyAlignment="1">
      <alignment horizontal="centerContinuous" vertical="center"/>
    </xf>
    <xf numFmtId="0" fontId="10" fillId="0" borderId="49" xfId="0" applyFont="1" applyFill="1" applyBorder="1" applyAlignment="1">
      <alignment horizontal="centerContinuous" vertical="center"/>
    </xf>
    <xf numFmtId="0" fontId="10" fillId="0" borderId="31" xfId="0" applyFont="1" applyFill="1" applyBorder="1" applyAlignment="1">
      <alignment horizontal="centerContinuous" vertical="center"/>
    </xf>
    <xf numFmtId="0" fontId="10" fillId="0" borderId="19" xfId="0" applyFont="1" applyFill="1" applyBorder="1" applyAlignment="1">
      <alignment horizontal="centerContinuous" vertical="center"/>
    </xf>
    <xf numFmtId="0" fontId="10" fillId="0" borderId="49" xfId="0" applyFont="1" applyBorder="1" applyAlignment="1">
      <alignment horizontal="centerContinuous" vertical="center"/>
    </xf>
    <xf numFmtId="0" fontId="10" fillId="0" borderId="31" xfId="0" applyFont="1" applyBorder="1" applyAlignment="1">
      <alignment horizontal="centerContinuous" vertical="center"/>
    </xf>
    <xf numFmtId="165" fontId="10" fillId="0" borderId="40" xfId="0" applyNumberFormat="1" applyFont="1" applyBorder="1" applyAlignment="1">
      <alignment horizontal="centerContinuous" vertical="center"/>
    </xf>
    <xf numFmtId="165" fontId="10" fillId="0" borderId="50" xfId="0" applyNumberFormat="1" applyFont="1" applyBorder="1" applyAlignment="1">
      <alignment horizontal="centerContinuous" vertical="center"/>
    </xf>
    <xf numFmtId="165" fontId="10" fillId="0" borderId="51" xfId="0" applyNumberFormat="1" applyFont="1" applyBorder="1" applyAlignment="1">
      <alignment horizontal="centerContinuous" vertical="center"/>
    </xf>
    <xf numFmtId="165" fontId="10" fillId="0" borderId="15" xfId="0" applyNumberFormat="1" applyFont="1" applyBorder="1" applyAlignment="1">
      <alignment horizontal="centerContinuous" vertical="center"/>
    </xf>
    <xf numFmtId="165" fontId="10" fillId="0" borderId="12" xfId="0" applyNumberFormat="1" applyFont="1" applyBorder="1" applyAlignment="1">
      <alignment horizontal="centerContinuous" vertical="center"/>
    </xf>
    <xf numFmtId="165" fontId="10" fillId="0" borderId="9" xfId="0" applyNumberFormat="1" applyFont="1" applyBorder="1" applyAlignment="1">
      <alignment horizontal="centerContinuous" vertical="center"/>
    </xf>
    <xf numFmtId="0" fontId="15" fillId="3" borderId="23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4" xfId="0" applyFont="1" applyFill="1" applyBorder="1" applyAlignment="1">
      <alignment horizontal="centerContinuous" vertical="center"/>
    </xf>
    <xf numFmtId="165" fontId="10" fillId="0" borderId="8" xfId="0" applyNumberFormat="1" applyFont="1" applyBorder="1" applyAlignment="1">
      <alignment horizontal="centerContinuous" vertical="center"/>
    </xf>
    <xf numFmtId="165" fontId="10" fillId="0" borderId="42" xfId="0" applyNumberFormat="1" applyFont="1" applyBorder="1" applyAlignment="1">
      <alignment horizontal="centerContinuous" vertical="center"/>
    </xf>
    <xf numFmtId="165" fontId="10" fillId="0" borderId="41" xfId="0" applyNumberFormat="1" applyFont="1" applyBorder="1" applyAlignment="1">
      <alignment horizontal="centerContinuous" vertical="center"/>
    </xf>
    <xf numFmtId="165" fontId="10" fillId="0" borderId="22" xfId="0" applyNumberFormat="1" applyFont="1" applyBorder="1" applyAlignment="1">
      <alignment horizontal="centerContinuous" vertical="center"/>
    </xf>
    <xf numFmtId="165" fontId="10" fillId="0" borderId="45" xfId="0" applyNumberFormat="1" applyFont="1" applyBorder="1" applyAlignment="1">
      <alignment horizontal="centerContinuous" vertical="center"/>
    </xf>
    <xf numFmtId="165" fontId="10" fillId="0" borderId="16" xfId="0" applyNumberFormat="1" applyFont="1" applyBorder="1" applyAlignment="1">
      <alignment horizontal="centerContinuous" vertical="center"/>
    </xf>
    <xf numFmtId="165" fontId="10" fillId="0" borderId="19" xfId="0" applyNumberFormat="1" applyFont="1" applyBorder="1" applyAlignment="1">
      <alignment horizontal="centerContinuous" vertical="center"/>
    </xf>
    <xf numFmtId="165" fontId="10" fillId="0" borderId="35" xfId="0" applyNumberFormat="1" applyFont="1" applyBorder="1" applyAlignment="1">
      <alignment horizontal="centerContinuous" vertical="center"/>
    </xf>
    <xf numFmtId="49" fontId="9" fillId="3" borderId="1" xfId="0" applyNumberFormat="1" applyFont="1" applyFill="1" applyBorder="1" applyAlignment="1">
      <alignment horizontal="centerContinuous" vertical="center"/>
    </xf>
    <xf numFmtId="0" fontId="9" fillId="3" borderId="5" xfId="0" applyFont="1" applyFill="1" applyBorder="1" applyAlignment="1">
      <alignment horizontal="centerContinuous" vertical="center"/>
    </xf>
    <xf numFmtId="49" fontId="9" fillId="3" borderId="5" xfId="0" applyNumberFormat="1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1" fontId="11" fillId="3" borderId="1" xfId="0" applyNumberFormat="1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Continuous" vertical="center"/>
    </xf>
    <xf numFmtId="1" fontId="11" fillId="3" borderId="26" xfId="0" applyNumberFormat="1" applyFont="1" applyFill="1" applyBorder="1" applyAlignment="1">
      <alignment horizontal="centerContinuous" vertical="center"/>
    </xf>
    <xf numFmtId="165" fontId="11" fillId="3" borderId="1" xfId="0" applyNumberFormat="1" applyFont="1" applyFill="1" applyBorder="1" applyAlignment="1">
      <alignment horizontal="centerContinuous" vertical="center"/>
    </xf>
    <xf numFmtId="165" fontId="11" fillId="3" borderId="5" xfId="0" applyNumberFormat="1" applyFont="1" applyFill="1" applyBorder="1" applyAlignment="1">
      <alignment horizontal="centerContinuous" vertical="center"/>
    </xf>
    <xf numFmtId="165" fontId="11" fillId="3" borderId="26" xfId="0" applyNumberFormat="1" applyFont="1" applyFill="1" applyBorder="1" applyAlignment="1">
      <alignment horizontal="centerContinuous" vertical="center"/>
    </xf>
    <xf numFmtId="165" fontId="11" fillId="3" borderId="4" xfId="0" applyNumberFormat="1" applyFont="1" applyFill="1" applyBorder="1" applyAlignment="1">
      <alignment horizontal="centerContinuous" vertical="center"/>
    </xf>
    <xf numFmtId="165" fontId="11" fillId="3" borderId="2" xfId="0" applyNumberFormat="1" applyFont="1" applyFill="1" applyBorder="1" applyAlignment="1">
      <alignment horizontal="centerContinuous" vertical="center"/>
    </xf>
    <xf numFmtId="49" fontId="9" fillId="4" borderId="1" xfId="0" applyNumberFormat="1" applyFont="1" applyFill="1" applyBorder="1" applyAlignment="1">
      <alignment horizontal="centerContinuous" vertical="center"/>
    </xf>
    <xf numFmtId="0" fontId="9" fillId="4" borderId="5" xfId="0" applyFont="1" applyFill="1" applyBorder="1" applyAlignment="1">
      <alignment horizontal="centerContinuous" vertical="center"/>
    </xf>
    <xf numFmtId="49" fontId="9" fillId="4" borderId="5" xfId="0" applyNumberFormat="1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1" fontId="11" fillId="4" borderId="1" xfId="0" applyNumberFormat="1" applyFont="1" applyFill="1" applyBorder="1" applyAlignment="1">
      <alignment horizontal="centerContinuous" vertical="center"/>
    </xf>
    <xf numFmtId="0" fontId="11" fillId="4" borderId="5" xfId="0" applyFont="1" applyFill="1" applyBorder="1" applyAlignment="1">
      <alignment horizontal="centerContinuous" vertical="center"/>
    </xf>
    <xf numFmtId="1" fontId="11" fillId="4" borderId="26" xfId="0" applyNumberFormat="1" applyFont="1" applyFill="1" applyBorder="1" applyAlignment="1">
      <alignment horizontal="centerContinuous" vertical="center"/>
    </xf>
    <xf numFmtId="0" fontId="11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10" fillId="0" borderId="44" xfId="0" applyNumberFormat="1" applyFont="1" applyFill="1" applyBorder="1" applyAlignment="1">
      <alignment horizontal="centerContinuous" vertical="center"/>
    </xf>
    <xf numFmtId="1" fontId="10" fillId="0" borderId="47" xfId="0" applyNumberFormat="1" applyFont="1" applyFill="1" applyBorder="1" applyAlignment="1">
      <alignment horizontal="centerContinuous" vertical="center"/>
    </xf>
    <xf numFmtId="0" fontId="13" fillId="0" borderId="42" xfId="0" applyNumberFormat="1" applyFont="1" applyFill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6" fillId="3" borderId="26" xfId="0" applyFont="1" applyFill="1" applyBorder="1" applyAlignment="1">
      <alignment horizontal="centerContinuous" vertical="center"/>
    </xf>
    <xf numFmtId="0" fontId="16" fillId="3" borderId="5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0" fontId="10" fillId="0" borderId="24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2" fontId="10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10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Continuous" vertical="center"/>
    </xf>
    <xf numFmtId="0" fontId="18" fillId="3" borderId="5" xfId="0" applyFont="1" applyFill="1" applyBorder="1" applyAlignment="1">
      <alignment horizontal="centerContinuous" vertical="center"/>
    </xf>
    <xf numFmtId="0" fontId="18" fillId="3" borderId="4" xfId="0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12" fontId="10" fillId="0" borderId="19" xfId="0" applyNumberFormat="1" applyFont="1" applyFill="1" applyBorder="1" applyAlignment="1">
      <alignment horizontal="centerContinuous" vertical="center"/>
    </xf>
    <xf numFmtId="2" fontId="10" fillId="0" borderId="27" xfId="0" applyNumberFormat="1" applyFont="1" applyFill="1" applyBorder="1" applyAlignment="1">
      <alignment horizontal="centerContinuous" vertical="center"/>
    </xf>
    <xf numFmtId="2" fontId="10" fillId="0" borderId="48" xfId="0" applyNumberFormat="1" applyFont="1" applyFill="1" applyBorder="1" applyAlignment="1">
      <alignment horizontal="centerContinuous" vertical="center"/>
    </xf>
    <xf numFmtId="165" fontId="10" fillId="0" borderId="12" xfId="0" applyNumberFormat="1" applyFont="1" applyFill="1" applyBorder="1" applyAlignment="1" applyProtection="1">
      <alignment horizontal="centerContinuous" vertical="center"/>
    </xf>
    <xf numFmtId="165" fontId="10" fillId="0" borderId="48" xfId="0" applyNumberFormat="1" applyFont="1" applyFill="1" applyBorder="1" applyAlignment="1">
      <alignment horizontal="centerContinuous" vertical="center"/>
    </xf>
    <xf numFmtId="2" fontId="10" fillId="0" borderId="12" xfId="0" applyNumberFormat="1" applyFont="1" applyFill="1" applyBorder="1" applyAlignment="1">
      <alignment horizontal="centerContinuous" vertical="center"/>
    </xf>
    <xf numFmtId="2" fontId="10" fillId="0" borderId="28" xfId="0" applyNumberFormat="1" applyFont="1" applyFill="1" applyBorder="1" applyAlignment="1">
      <alignment horizontal="centerContinuous" vertical="center"/>
    </xf>
    <xf numFmtId="2" fontId="10" fillId="0" borderId="23" xfId="0" applyNumberFormat="1" applyFont="1" applyFill="1" applyBorder="1" applyAlignment="1">
      <alignment horizontal="centerContinuous" vertical="center"/>
    </xf>
    <xf numFmtId="2" fontId="10" fillId="0" borderId="49" xfId="0" applyNumberFormat="1" applyFont="1" applyFill="1" applyBorder="1" applyAlignment="1">
      <alignment horizontal="centerContinuous" vertical="center"/>
    </xf>
    <xf numFmtId="165" fontId="10" fillId="0" borderId="19" xfId="0" applyNumberFormat="1" applyFont="1" applyFill="1" applyBorder="1" applyAlignment="1" applyProtection="1">
      <alignment horizontal="centerContinuous" vertical="center"/>
    </xf>
    <xf numFmtId="165" fontId="10" fillId="0" borderId="49" xfId="0" applyNumberFormat="1" applyFont="1" applyFill="1" applyBorder="1" applyAlignment="1">
      <alignment horizontal="centerContinuous" vertical="center"/>
    </xf>
    <xf numFmtId="2" fontId="10" fillId="0" borderId="19" xfId="0" applyNumberFormat="1" applyFont="1" applyFill="1" applyBorder="1" applyAlignment="1">
      <alignment horizontal="centerContinuous" vertical="center"/>
    </xf>
    <xf numFmtId="2" fontId="10" fillId="0" borderId="24" xfId="0" applyNumberFormat="1" applyFont="1" applyFill="1" applyBorder="1" applyAlignment="1">
      <alignment horizontal="centerContinuous" vertical="center"/>
    </xf>
    <xf numFmtId="12" fontId="11" fillId="3" borderId="26" xfId="0" applyNumberFormat="1" applyFont="1" applyFill="1" applyBorder="1" applyAlignment="1">
      <alignment horizontal="centerContinuous" vertical="center"/>
    </xf>
    <xf numFmtId="1" fontId="11" fillId="3" borderId="5" xfId="0" applyNumberFormat="1" applyFont="1" applyFill="1" applyBorder="1" applyAlignment="1">
      <alignment horizontal="centerContinuous" vertical="center"/>
    </xf>
    <xf numFmtId="2" fontId="11" fillId="3" borderId="1" xfId="0" applyNumberFormat="1" applyFont="1" applyFill="1" applyBorder="1" applyAlignment="1">
      <alignment horizontal="centerContinuous" vertical="center"/>
    </xf>
    <xf numFmtId="2" fontId="11" fillId="3" borderId="5" xfId="0" applyNumberFormat="1" applyFont="1" applyFill="1" applyBorder="1" applyAlignment="1">
      <alignment horizontal="centerContinuous" vertical="center"/>
    </xf>
    <xf numFmtId="2" fontId="11" fillId="3" borderId="26" xfId="0" applyNumberFormat="1" applyFont="1" applyFill="1" applyBorder="1" applyAlignment="1">
      <alignment horizontal="centerContinuous" vertical="center"/>
    </xf>
    <xf numFmtId="2" fontId="11" fillId="3" borderId="2" xfId="0" applyNumberFormat="1" applyFont="1" applyFill="1" applyBorder="1" applyAlignment="1">
      <alignment horizontal="centerContinuous" vertical="center"/>
    </xf>
    <xf numFmtId="1" fontId="11" fillId="4" borderId="5" xfId="0" applyNumberFormat="1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24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_DM_U19_2018_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>
        <row r="3">
          <cell r="K3">
            <v>7</v>
          </cell>
        </row>
        <row r="7">
          <cell r="E7" t="str">
            <v>FRE</v>
          </cell>
        </row>
        <row r="8">
          <cell r="E8" t="str">
            <v>WES</v>
          </cell>
        </row>
        <row r="9">
          <cell r="E9" t="str">
            <v>KAR</v>
          </cell>
        </row>
        <row r="10">
          <cell r="E10" t="str">
            <v>HHK</v>
          </cell>
        </row>
        <row r="11">
          <cell r="E11" t="str">
            <v>HAA</v>
          </cell>
        </row>
        <row r="12">
          <cell r="E12" t="str">
            <v>HAG</v>
          </cell>
        </row>
        <row r="14">
          <cell r="F14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B14">
            <v>5.5</v>
          </cell>
        </row>
      </sheetData>
      <sheetData sheetId="32">
        <row r="1">
          <cell r="FF1" t="str">
            <v>OAV</v>
          </cell>
          <cell r="FO1" t="str">
            <v>ERA</v>
          </cell>
        </row>
        <row r="2">
          <cell r="D2">
            <v>8</v>
          </cell>
          <cell r="I2">
            <v>8</v>
          </cell>
          <cell r="N2">
            <v>8</v>
          </cell>
          <cell r="S2">
            <v>3</v>
          </cell>
          <cell r="X2">
            <v>2</v>
          </cell>
          <cell r="AC2">
            <v>1</v>
          </cell>
          <cell r="AH2">
            <v>4</v>
          </cell>
          <cell r="AM2">
            <v>7</v>
          </cell>
          <cell r="AR2">
            <v>4</v>
          </cell>
          <cell r="AW2">
            <v>9</v>
          </cell>
          <cell r="BB2">
            <v>36</v>
          </cell>
          <cell r="BG2">
            <v>4</v>
          </cell>
          <cell r="BL2">
            <v>0.66666666666666663</v>
          </cell>
          <cell r="BS2">
            <v>1</v>
          </cell>
          <cell r="CC2">
            <v>0.69230769230769229</v>
          </cell>
          <cell r="CK2">
            <v>1</v>
          </cell>
          <cell r="CR2">
            <v>1</v>
          </cell>
          <cell r="CW2">
            <v>143</v>
          </cell>
          <cell r="DB2">
            <v>29.666666666666668</v>
          </cell>
          <cell r="DG2">
            <v>29</v>
          </cell>
          <cell r="DL2">
            <v>19</v>
          </cell>
          <cell r="DQ2">
            <v>35</v>
          </cell>
          <cell r="DV2">
            <v>16</v>
          </cell>
          <cell r="EA2">
            <v>33</v>
          </cell>
          <cell r="EF2">
            <v>4</v>
          </cell>
          <cell r="EL2">
            <v>0.96428571428571419</v>
          </cell>
          <cell r="EQ2">
            <v>0.10714285714285714</v>
          </cell>
          <cell r="EV2">
            <v>1.8000000000000003</v>
          </cell>
          <cell r="FA2">
            <v>0</v>
          </cell>
          <cell r="FF2">
            <v>0.22580645161290322</v>
          </cell>
          <cell r="FO2">
            <v>1.5</v>
          </cell>
          <cell r="GA2">
            <v>2</v>
          </cell>
          <cell r="GF2">
            <v>2</v>
          </cell>
          <cell r="GK2">
            <v>1.6923076923076923</v>
          </cell>
          <cell r="GS2">
            <v>3</v>
          </cell>
          <cell r="GX2">
            <v>1</v>
          </cell>
        </row>
        <row r="3">
          <cell r="D3">
            <v>8</v>
          </cell>
          <cell r="I3">
            <v>7</v>
          </cell>
          <cell r="N3">
            <v>7</v>
          </cell>
          <cell r="S3">
            <v>3</v>
          </cell>
          <cell r="X3">
            <v>1</v>
          </cell>
          <cell r="AC3">
            <v>1</v>
          </cell>
          <cell r="AH3">
            <v>4</v>
          </cell>
          <cell r="AM3">
            <v>6</v>
          </cell>
          <cell r="AR3">
            <v>4</v>
          </cell>
          <cell r="AW3">
            <v>7</v>
          </cell>
          <cell r="BB3">
            <v>34</v>
          </cell>
          <cell r="BG3">
            <v>4</v>
          </cell>
          <cell r="BL3">
            <v>0.63636363636363635</v>
          </cell>
          <cell r="BS3">
            <v>1</v>
          </cell>
          <cell r="CC3">
            <v>0.66666666666666663</v>
          </cell>
          <cell r="CK3">
            <v>1</v>
          </cell>
          <cell r="CR3">
            <v>1</v>
          </cell>
          <cell r="CW3">
            <v>55</v>
          </cell>
          <cell r="DB3">
            <v>10.666666666666668</v>
          </cell>
          <cell r="DG3">
            <v>21</v>
          </cell>
          <cell r="DL3">
            <v>16</v>
          </cell>
          <cell r="DQ3">
            <v>23</v>
          </cell>
          <cell r="DV3">
            <v>15</v>
          </cell>
          <cell r="EA3">
            <v>13</v>
          </cell>
          <cell r="EF3">
            <v>1</v>
          </cell>
          <cell r="EL3">
            <v>1.05</v>
          </cell>
          <cell r="EQ3">
            <v>0.28124999999999994</v>
          </cell>
          <cell r="EV3">
            <v>1.5652173913043479</v>
          </cell>
          <cell r="FA3">
            <v>0</v>
          </cell>
          <cell r="FF3">
            <v>0.23684210526315788</v>
          </cell>
          <cell r="FO3">
            <v>3.9374999999999996</v>
          </cell>
          <cell r="GA3">
            <v>2</v>
          </cell>
          <cell r="GF3">
            <v>1</v>
          </cell>
          <cell r="GK3">
            <v>1.6666666666666665</v>
          </cell>
          <cell r="GS3">
            <v>3</v>
          </cell>
          <cell r="GX3">
            <v>1</v>
          </cell>
        </row>
        <row r="4">
          <cell r="D4">
            <v>7</v>
          </cell>
          <cell r="I4">
            <v>7</v>
          </cell>
          <cell r="N4">
            <v>7</v>
          </cell>
          <cell r="S4">
            <v>3</v>
          </cell>
          <cell r="X4">
            <v>1</v>
          </cell>
          <cell r="AC4">
            <v>1</v>
          </cell>
          <cell r="AH4">
            <v>4</v>
          </cell>
          <cell r="AM4">
            <v>6</v>
          </cell>
          <cell r="AR4">
            <v>4</v>
          </cell>
          <cell r="AW4">
            <v>7</v>
          </cell>
          <cell r="BB4">
            <v>29</v>
          </cell>
          <cell r="BG4">
            <v>3</v>
          </cell>
          <cell r="BL4">
            <v>0.55555555555555558</v>
          </cell>
          <cell r="BS4">
            <v>0.90909090909090906</v>
          </cell>
          <cell r="CC4">
            <v>0.66666666666666663</v>
          </cell>
          <cell r="CK4">
            <v>1</v>
          </cell>
          <cell r="CR4">
            <v>1</v>
          </cell>
          <cell r="CW4">
            <v>54</v>
          </cell>
          <cell r="DB4">
            <v>10</v>
          </cell>
          <cell r="DG4">
            <v>20</v>
          </cell>
          <cell r="DL4">
            <v>15</v>
          </cell>
          <cell r="DQ4">
            <v>19</v>
          </cell>
          <cell r="DV4">
            <v>15</v>
          </cell>
          <cell r="EA4">
            <v>12</v>
          </cell>
          <cell r="EF4">
            <v>1</v>
          </cell>
          <cell r="EL4">
            <v>1.1797752808988764</v>
          </cell>
          <cell r="EQ4">
            <v>0.3</v>
          </cell>
          <cell r="EV4">
            <v>1.3928571428571428</v>
          </cell>
          <cell r="FA4">
            <v>0</v>
          </cell>
          <cell r="FF4">
            <v>0.28000000000000003</v>
          </cell>
          <cell r="FO4">
            <v>4.4831460674157304</v>
          </cell>
          <cell r="GA4">
            <v>1</v>
          </cell>
          <cell r="GF4">
            <v>1</v>
          </cell>
          <cell r="GK4">
            <v>1.5666666666666667</v>
          </cell>
          <cell r="GS4">
            <v>1</v>
          </cell>
          <cell r="GX4">
            <v>1</v>
          </cell>
        </row>
        <row r="5">
          <cell r="D5">
            <v>6</v>
          </cell>
          <cell r="I5">
            <v>7</v>
          </cell>
          <cell r="N5">
            <v>6</v>
          </cell>
          <cell r="S5">
            <v>2</v>
          </cell>
          <cell r="X5">
            <v>1</v>
          </cell>
          <cell r="AC5">
            <v>0</v>
          </cell>
          <cell r="AH5">
            <v>4</v>
          </cell>
          <cell r="AM5">
            <v>6</v>
          </cell>
          <cell r="AR5">
            <v>4</v>
          </cell>
          <cell r="AW5">
            <v>6</v>
          </cell>
          <cell r="BB5">
            <v>17</v>
          </cell>
          <cell r="BG5">
            <v>3</v>
          </cell>
          <cell r="BL5">
            <v>0.55555555555555558</v>
          </cell>
          <cell r="BS5">
            <v>0.9</v>
          </cell>
          <cell r="CC5">
            <v>0.66666666666666663</v>
          </cell>
          <cell r="CK5">
            <v>1</v>
          </cell>
          <cell r="CR5">
            <v>1</v>
          </cell>
          <cell r="CW5">
            <v>52</v>
          </cell>
          <cell r="DB5">
            <v>9.3333333333333339</v>
          </cell>
          <cell r="DG5">
            <v>17</v>
          </cell>
          <cell r="DL5">
            <v>15</v>
          </cell>
          <cell r="DQ5">
            <v>15</v>
          </cell>
          <cell r="DV5">
            <v>13</v>
          </cell>
          <cell r="EA5">
            <v>12</v>
          </cell>
          <cell r="EF5">
            <v>1</v>
          </cell>
          <cell r="EL5">
            <v>1.3124999999999998</v>
          </cell>
          <cell r="EQ5">
            <v>0.40909090909090906</v>
          </cell>
          <cell r="EV5">
            <v>1.1123595505617978</v>
          </cell>
          <cell r="FA5">
            <v>0</v>
          </cell>
          <cell r="FC5" t="str">
            <v>Reinisch</v>
          </cell>
          <cell r="FD5" t="str">
            <v>Sophia</v>
          </cell>
          <cell r="FE5" t="str">
            <v>HAA</v>
          </cell>
          <cell r="FF5">
            <v>0.29166666666666669</v>
          </cell>
          <cell r="FG5">
            <v>48</v>
          </cell>
          <cell r="FH5">
            <v>14</v>
          </cell>
          <cell r="FJ5" t="str">
            <v>Hager</v>
          </cell>
          <cell r="FK5" t="str">
            <v>Vanessa</v>
          </cell>
          <cell r="FL5">
            <v>0</v>
          </cell>
          <cell r="FM5">
            <v>1</v>
          </cell>
          <cell r="FN5" t="str">
            <v>HAG</v>
          </cell>
          <cell r="FO5">
            <v>6.3</v>
          </cell>
          <cell r="FP5">
            <v>10</v>
          </cell>
          <cell r="FQ5">
            <v>12</v>
          </cell>
          <cell r="FR5">
            <v>9</v>
          </cell>
          <cell r="FS5">
            <v>19</v>
          </cell>
          <cell r="FT5">
            <v>1</v>
          </cell>
          <cell r="FU5">
            <v>5</v>
          </cell>
          <cell r="FV5">
            <v>3</v>
          </cell>
          <cell r="GA5">
            <v>1</v>
          </cell>
          <cell r="GF5">
            <v>0</v>
          </cell>
          <cell r="GK5">
            <v>1.5454545454545454</v>
          </cell>
          <cell r="GS5">
            <v>1</v>
          </cell>
          <cell r="GX5">
            <v>1</v>
          </cell>
        </row>
        <row r="6">
          <cell r="D6">
            <v>6</v>
          </cell>
          <cell r="I6">
            <v>6</v>
          </cell>
          <cell r="N6">
            <v>6</v>
          </cell>
          <cell r="S6">
            <v>2</v>
          </cell>
          <cell r="X6">
            <v>1</v>
          </cell>
          <cell r="AC6">
            <v>0</v>
          </cell>
          <cell r="AH6">
            <v>4</v>
          </cell>
          <cell r="AM6">
            <v>5</v>
          </cell>
          <cell r="AR6">
            <v>3</v>
          </cell>
          <cell r="AW6">
            <v>6</v>
          </cell>
          <cell r="BB6">
            <v>17</v>
          </cell>
          <cell r="BG6">
            <v>3</v>
          </cell>
          <cell r="BL6">
            <v>0.5</v>
          </cell>
          <cell r="BS6">
            <v>0.83333333333333337</v>
          </cell>
          <cell r="CC6">
            <v>0.63636363636363635</v>
          </cell>
          <cell r="CK6">
            <v>1</v>
          </cell>
          <cell r="CR6">
            <v>1</v>
          </cell>
          <cell r="CW6">
            <v>49</v>
          </cell>
          <cell r="DB6">
            <v>7.6666666666666661</v>
          </cell>
          <cell r="DG6">
            <v>17</v>
          </cell>
          <cell r="DL6">
            <v>12</v>
          </cell>
          <cell r="DQ6">
            <v>14</v>
          </cell>
          <cell r="DV6">
            <v>8</v>
          </cell>
          <cell r="EA6">
            <v>6</v>
          </cell>
          <cell r="EF6">
            <v>1</v>
          </cell>
          <cell r="EL6">
            <v>1.9</v>
          </cell>
          <cell r="EQ6">
            <v>0.5056179775280899</v>
          </cell>
          <cell r="EV6">
            <v>0.56249999999999989</v>
          </cell>
          <cell r="FA6">
            <v>0</v>
          </cell>
          <cell r="FC6" t="str">
            <v>Hager</v>
          </cell>
          <cell r="FD6" t="str">
            <v>Vanessa</v>
          </cell>
          <cell r="FE6" t="str">
            <v>HAG</v>
          </cell>
          <cell r="FF6">
            <v>0.37254901960784315</v>
          </cell>
          <cell r="FG6">
            <v>51</v>
          </cell>
          <cell r="FH6">
            <v>19</v>
          </cell>
          <cell r="FJ6" t="str">
            <v>Piotrowski</v>
          </cell>
          <cell r="FK6" t="str">
            <v>Angelika</v>
          </cell>
          <cell r="FL6">
            <v>0</v>
          </cell>
          <cell r="FM6">
            <v>1</v>
          </cell>
          <cell r="FN6" t="str">
            <v>HHK</v>
          </cell>
          <cell r="FO6">
            <v>10.500000000000002</v>
          </cell>
          <cell r="FP6">
            <v>6.6666666666666661</v>
          </cell>
          <cell r="FQ6">
            <v>20</v>
          </cell>
          <cell r="FR6">
            <v>10</v>
          </cell>
          <cell r="FS6">
            <v>7</v>
          </cell>
          <cell r="FT6">
            <v>0</v>
          </cell>
          <cell r="FU6">
            <v>12</v>
          </cell>
          <cell r="FV6">
            <v>16</v>
          </cell>
          <cell r="GA6">
            <v>1</v>
          </cell>
          <cell r="GF6">
            <v>0</v>
          </cell>
          <cell r="GK6">
            <v>1.4444444444444444</v>
          </cell>
          <cell r="GS6">
            <v>1</v>
          </cell>
          <cell r="GX6">
            <v>0</v>
          </cell>
        </row>
        <row r="7">
          <cell r="D7">
            <v>6</v>
          </cell>
          <cell r="I7">
            <v>6</v>
          </cell>
          <cell r="N7">
            <v>6</v>
          </cell>
          <cell r="S7">
            <v>2</v>
          </cell>
          <cell r="X7">
            <v>1</v>
          </cell>
          <cell r="AC7">
            <v>0</v>
          </cell>
          <cell r="AH7">
            <v>4</v>
          </cell>
          <cell r="AM7">
            <v>4</v>
          </cell>
          <cell r="AR7">
            <v>3</v>
          </cell>
          <cell r="AW7">
            <v>6</v>
          </cell>
          <cell r="BB7">
            <v>15</v>
          </cell>
          <cell r="BG7">
            <v>3</v>
          </cell>
          <cell r="BL7">
            <v>0.5</v>
          </cell>
          <cell r="BS7">
            <v>0.83333333333333337</v>
          </cell>
          <cell r="CC7">
            <v>0.6</v>
          </cell>
          <cell r="CK7">
            <v>1</v>
          </cell>
          <cell r="CR7">
            <v>1</v>
          </cell>
          <cell r="CW7">
            <v>48</v>
          </cell>
          <cell r="DB7">
            <v>7.3333333333333339</v>
          </cell>
          <cell r="DG7">
            <v>16</v>
          </cell>
          <cell r="DL7">
            <v>10</v>
          </cell>
          <cell r="DQ7">
            <v>9</v>
          </cell>
          <cell r="DV7">
            <v>7</v>
          </cell>
          <cell r="EA7">
            <v>5</v>
          </cell>
          <cell r="EF7">
            <v>1</v>
          </cell>
          <cell r="EL7">
            <v>1.956521739130435</v>
          </cell>
          <cell r="EQ7">
            <v>0.91304347826086962</v>
          </cell>
          <cell r="EV7">
            <v>0.5</v>
          </cell>
          <cell r="FA7">
            <v>0</v>
          </cell>
          <cell r="FC7" t="str">
            <v>Weil</v>
          </cell>
          <cell r="FD7" t="str">
            <v>Jennifer</v>
          </cell>
          <cell r="FE7" t="str">
            <v>KAR</v>
          </cell>
          <cell r="FF7">
            <v>0.38461538461538464</v>
          </cell>
          <cell r="FG7">
            <v>39</v>
          </cell>
          <cell r="FH7">
            <v>15</v>
          </cell>
          <cell r="FJ7" t="str">
            <v>Weil</v>
          </cell>
          <cell r="FK7" t="str">
            <v>Jennifer</v>
          </cell>
          <cell r="FL7">
            <v>1</v>
          </cell>
          <cell r="FM7">
            <v>0</v>
          </cell>
          <cell r="FN7" t="str">
            <v>KAR</v>
          </cell>
          <cell r="FO7">
            <v>10.956521739130435</v>
          </cell>
          <cell r="FP7">
            <v>7.6666666666666661</v>
          </cell>
          <cell r="FQ7">
            <v>16</v>
          </cell>
          <cell r="FR7">
            <v>12</v>
          </cell>
          <cell r="FS7">
            <v>15</v>
          </cell>
          <cell r="FT7">
            <v>1</v>
          </cell>
          <cell r="FU7">
            <v>12</v>
          </cell>
          <cell r="FV7">
            <v>7</v>
          </cell>
          <cell r="GA7">
            <v>1</v>
          </cell>
          <cell r="GF7">
            <v>0</v>
          </cell>
          <cell r="GK7">
            <v>1.4333333333333333</v>
          </cell>
          <cell r="GS7">
            <v>1</v>
          </cell>
          <cell r="GX7">
            <v>0</v>
          </cell>
        </row>
        <row r="8">
          <cell r="D8">
            <v>6</v>
          </cell>
          <cell r="I8">
            <v>6</v>
          </cell>
          <cell r="N8">
            <v>5</v>
          </cell>
          <cell r="S8">
            <v>2</v>
          </cell>
          <cell r="X8">
            <v>1</v>
          </cell>
          <cell r="AC8">
            <v>0</v>
          </cell>
          <cell r="AH8">
            <v>4</v>
          </cell>
          <cell r="AM8">
            <v>3</v>
          </cell>
          <cell r="AR8">
            <v>3</v>
          </cell>
          <cell r="AW8">
            <v>6</v>
          </cell>
          <cell r="BB8">
            <v>15</v>
          </cell>
          <cell r="BG8">
            <v>3</v>
          </cell>
          <cell r="BL8">
            <v>0.47058823529411764</v>
          </cell>
          <cell r="BS8">
            <v>0.77777777777777779</v>
          </cell>
          <cell r="CC8">
            <v>0.53846153846153844</v>
          </cell>
          <cell r="CK8">
            <v>1</v>
          </cell>
          <cell r="CR8">
            <v>1</v>
          </cell>
          <cell r="CW8">
            <v>40</v>
          </cell>
          <cell r="DB8">
            <v>6.6666666666666661</v>
          </cell>
          <cell r="DG8">
            <v>12</v>
          </cell>
          <cell r="DL8">
            <v>9</v>
          </cell>
          <cell r="DQ8">
            <v>8</v>
          </cell>
          <cell r="DV8">
            <v>7</v>
          </cell>
          <cell r="EA8">
            <v>5</v>
          </cell>
          <cell r="EF8">
            <v>1</v>
          </cell>
          <cell r="EL8">
            <v>3.1363636363636362</v>
          </cell>
          <cell r="EQ8">
            <v>2.4000000000000004</v>
          </cell>
          <cell r="EV8">
            <v>0.40909090909090906</v>
          </cell>
          <cell r="FA8">
            <v>0</v>
          </cell>
          <cell r="FC8" t="str">
            <v>Huber</v>
          </cell>
          <cell r="FD8" t="str">
            <v>Carolyn</v>
          </cell>
          <cell r="FE8" t="str">
            <v>HAA</v>
          </cell>
          <cell r="FF8">
            <v>0.48936170212765956</v>
          </cell>
          <cell r="FG8">
            <v>47</v>
          </cell>
          <cell r="FH8">
            <v>23</v>
          </cell>
          <cell r="FJ8" t="str">
            <v>Huber</v>
          </cell>
          <cell r="FK8" t="str">
            <v>Carolyn</v>
          </cell>
          <cell r="FL8">
            <v>1</v>
          </cell>
          <cell r="FM8">
            <v>1</v>
          </cell>
          <cell r="FN8" t="str">
            <v>HAA</v>
          </cell>
          <cell r="FO8">
            <v>14.318181818181817</v>
          </cell>
          <cell r="FP8">
            <v>7.3333333333333339</v>
          </cell>
          <cell r="FQ8">
            <v>17</v>
          </cell>
          <cell r="FR8">
            <v>15</v>
          </cell>
          <cell r="FS8">
            <v>23</v>
          </cell>
          <cell r="FT8">
            <v>0</v>
          </cell>
          <cell r="FU8">
            <v>3</v>
          </cell>
          <cell r="FV8">
            <v>3</v>
          </cell>
          <cell r="GA8">
            <v>1</v>
          </cell>
          <cell r="GF8">
            <v>0</v>
          </cell>
          <cell r="GK8">
            <v>1.3717948717948718</v>
          </cell>
          <cell r="GS8">
            <v>1</v>
          </cell>
          <cell r="GX8">
            <v>0</v>
          </cell>
        </row>
        <row r="9">
          <cell r="D9">
            <v>6</v>
          </cell>
          <cell r="I9">
            <v>5</v>
          </cell>
          <cell r="N9">
            <v>5</v>
          </cell>
          <cell r="S9">
            <v>2</v>
          </cell>
          <cell r="X9">
            <v>0</v>
          </cell>
          <cell r="AC9">
            <v>0</v>
          </cell>
          <cell r="AH9">
            <v>4</v>
          </cell>
          <cell r="AM9">
            <v>3</v>
          </cell>
          <cell r="AR9">
            <v>3</v>
          </cell>
          <cell r="AW9">
            <v>6</v>
          </cell>
          <cell r="BB9">
            <v>9</v>
          </cell>
          <cell r="BG9">
            <v>2</v>
          </cell>
          <cell r="BL9">
            <v>0.46153846153846156</v>
          </cell>
          <cell r="BS9">
            <v>0.75</v>
          </cell>
          <cell r="CC9">
            <v>0.53846153846153844</v>
          </cell>
          <cell r="CK9">
            <v>1</v>
          </cell>
          <cell r="CR9">
            <v>0.97674418604651159</v>
          </cell>
          <cell r="CW9">
            <v>37</v>
          </cell>
          <cell r="DB9">
            <v>4.3333333333333339</v>
          </cell>
          <cell r="DG9">
            <v>10</v>
          </cell>
          <cell r="DL9">
            <v>8</v>
          </cell>
          <cell r="DQ9">
            <v>7</v>
          </cell>
          <cell r="DV9">
            <v>7</v>
          </cell>
          <cell r="EA9">
            <v>3</v>
          </cell>
          <cell r="EF9">
            <v>1</v>
          </cell>
          <cell r="EL9" t="str">
            <v xml:space="preserve"> </v>
          </cell>
          <cell r="EQ9" t="str">
            <v xml:space="preserve"> </v>
          </cell>
          <cell r="EV9">
            <v>0</v>
          </cell>
          <cell r="FA9">
            <v>0</v>
          </cell>
          <cell r="FC9" t="str">
            <v>Rauprich</v>
          </cell>
          <cell r="FD9" t="str">
            <v>Tajana</v>
          </cell>
          <cell r="FE9" t="str">
            <v>KAR</v>
          </cell>
          <cell r="FF9" t="str">
            <v xml:space="preserve"> </v>
          </cell>
          <cell r="FG9">
            <v>21</v>
          </cell>
          <cell r="FH9">
            <v>7</v>
          </cell>
          <cell r="FJ9" t="str">
            <v>Rauprich</v>
          </cell>
          <cell r="FK9" t="str">
            <v>Tajana</v>
          </cell>
          <cell r="FL9">
            <v>0</v>
          </cell>
          <cell r="FM9">
            <v>2</v>
          </cell>
          <cell r="FN9" t="str">
            <v>KAR</v>
          </cell>
          <cell r="FO9" t="str">
            <v xml:space="preserve"> </v>
          </cell>
          <cell r="FP9">
            <v>4.3333333333333339</v>
          </cell>
          <cell r="FQ9">
            <v>17</v>
          </cell>
          <cell r="FR9">
            <v>15</v>
          </cell>
          <cell r="FS9">
            <v>7</v>
          </cell>
          <cell r="FT9">
            <v>0</v>
          </cell>
          <cell r="FU9">
            <v>5</v>
          </cell>
          <cell r="FV9">
            <v>13</v>
          </cell>
          <cell r="GA9">
            <v>1</v>
          </cell>
          <cell r="GF9">
            <v>0</v>
          </cell>
          <cell r="GK9">
            <v>1.25</v>
          </cell>
          <cell r="GS9">
            <v>1</v>
          </cell>
          <cell r="GX9">
            <v>0</v>
          </cell>
        </row>
        <row r="10">
          <cell r="D10">
            <v>6</v>
          </cell>
          <cell r="I10">
            <v>4</v>
          </cell>
          <cell r="N10">
            <v>5</v>
          </cell>
          <cell r="S10">
            <v>1</v>
          </cell>
          <cell r="X10">
            <v>0</v>
          </cell>
          <cell r="AC10">
            <v>0</v>
          </cell>
          <cell r="AH10">
            <v>4</v>
          </cell>
          <cell r="AM10">
            <v>3</v>
          </cell>
          <cell r="AR10">
            <v>3</v>
          </cell>
          <cell r="AW10">
            <v>5</v>
          </cell>
          <cell r="BB10">
            <v>8</v>
          </cell>
          <cell r="BG10">
            <v>2</v>
          </cell>
          <cell r="BL10">
            <v>0.44444444444444442</v>
          </cell>
          <cell r="BS10">
            <v>0.70588235294117652</v>
          </cell>
          <cell r="CC10">
            <v>0.53846153846153844</v>
          </cell>
          <cell r="CK10">
            <v>1</v>
          </cell>
          <cell r="CR10">
            <v>0.9375</v>
          </cell>
          <cell r="CW10">
            <v>33</v>
          </cell>
          <cell r="DB10">
            <v>4</v>
          </cell>
          <cell r="DG10">
            <v>9</v>
          </cell>
          <cell r="DL10">
            <v>6</v>
          </cell>
          <cell r="DQ10">
            <v>7</v>
          </cell>
          <cell r="DV10">
            <v>6</v>
          </cell>
          <cell r="EA10">
            <v>3</v>
          </cell>
          <cell r="EF10">
            <v>0</v>
          </cell>
          <cell r="EL10" t="str">
            <v xml:space="preserve"> </v>
          </cell>
          <cell r="EQ10" t="str">
            <v xml:space="preserve"> </v>
          </cell>
          <cell r="EV10">
            <v>0</v>
          </cell>
          <cell r="FA10">
            <v>0</v>
          </cell>
          <cell r="FC10" t="str">
            <v>Herrmann</v>
          </cell>
          <cell r="FD10" t="str">
            <v>Lilly</v>
          </cell>
          <cell r="FE10" t="str">
            <v>HHK</v>
          </cell>
          <cell r="FF10" t="str">
            <v xml:space="preserve"> </v>
          </cell>
          <cell r="FG10">
            <v>18</v>
          </cell>
          <cell r="FH10">
            <v>8</v>
          </cell>
          <cell r="FJ10" t="str">
            <v>Biswas</v>
          </cell>
          <cell r="FK10" t="str">
            <v>Tamara</v>
          </cell>
          <cell r="FL10">
            <v>1</v>
          </cell>
          <cell r="FM10">
            <v>0</v>
          </cell>
          <cell r="FN10" t="str">
            <v>FRE</v>
          </cell>
          <cell r="FO10" t="str">
            <v xml:space="preserve"> </v>
          </cell>
          <cell r="FP10">
            <v>4</v>
          </cell>
          <cell r="FQ10">
            <v>1</v>
          </cell>
          <cell r="FR10">
            <v>1</v>
          </cell>
          <cell r="FS10">
            <v>2</v>
          </cell>
          <cell r="FT10">
            <v>0</v>
          </cell>
          <cell r="FU10">
            <v>2</v>
          </cell>
          <cell r="FV10">
            <v>1</v>
          </cell>
          <cell r="GA10">
            <v>1</v>
          </cell>
          <cell r="GF10">
            <v>0</v>
          </cell>
          <cell r="GK10">
            <v>1.2321981424148607</v>
          </cell>
          <cell r="GS10">
            <v>1</v>
          </cell>
          <cell r="GX10">
            <v>0</v>
          </cell>
        </row>
        <row r="11">
          <cell r="D11">
            <v>5</v>
          </cell>
          <cell r="I11">
            <v>4</v>
          </cell>
          <cell r="N11">
            <v>5</v>
          </cell>
          <cell r="S11">
            <v>1</v>
          </cell>
          <cell r="X11">
            <v>0</v>
          </cell>
          <cell r="AC11">
            <v>0</v>
          </cell>
          <cell r="AH11">
            <v>3</v>
          </cell>
          <cell r="AM11">
            <v>2</v>
          </cell>
          <cell r="AR11">
            <v>3</v>
          </cell>
          <cell r="AW11">
            <v>5</v>
          </cell>
          <cell r="BB11">
            <v>8</v>
          </cell>
          <cell r="BG11">
            <v>2</v>
          </cell>
          <cell r="BL11">
            <v>0.4375</v>
          </cell>
          <cell r="BS11">
            <v>0.69230769230769229</v>
          </cell>
          <cell r="CC11">
            <v>0.53846153846153844</v>
          </cell>
          <cell r="CK11">
            <v>1</v>
          </cell>
          <cell r="CR11">
            <v>0.92500000000000004</v>
          </cell>
          <cell r="CW11">
            <v>25</v>
          </cell>
          <cell r="DB11">
            <v>3</v>
          </cell>
          <cell r="DG11">
            <v>8</v>
          </cell>
          <cell r="DL11">
            <v>6</v>
          </cell>
          <cell r="DQ11">
            <v>6</v>
          </cell>
          <cell r="DV11">
            <v>4</v>
          </cell>
          <cell r="EA11">
            <v>3</v>
          </cell>
          <cell r="EF11">
            <v>0</v>
          </cell>
          <cell r="EL11" t="str">
            <v xml:space="preserve"> </v>
          </cell>
          <cell r="EQ11" t="str">
            <v xml:space="preserve"> </v>
          </cell>
          <cell r="EV11">
            <v>0</v>
          </cell>
          <cell r="FA11">
            <v>0</v>
          </cell>
          <cell r="FC11" t="str">
            <v>Jahnke</v>
          </cell>
          <cell r="FD11" t="str">
            <v>Lena</v>
          </cell>
          <cell r="FE11" t="str">
            <v>HAG</v>
          </cell>
          <cell r="FF11" t="str">
            <v xml:space="preserve"> </v>
          </cell>
          <cell r="FG11">
            <v>16</v>
          </cell>
          <cell r="FH11">
            <v>6</v>
          </cell>
          <cell r="FJ11" t="str">
            <v>Jahnke</v>
          </cell>
          <cell r="FK11" t="str">
            <v>Lena</v>
          </cell>
          <cell r="FL11">
            <v>1</v>
          </cell>
          <cell r="FM11">
            <v>0</v>
          </cell>
          <cell r="FN11" t="str">
            <v>HAG</v>
          </cell>
          <cell r="FO11" t="str">
            <v xml:space="preserve"> </v>
          </cell>
          <cell r="FP11">
            <v>3</v>
          </cell>
          <cell r="FQ11">
            <v>6</v>
          </cell>
          <cell r="FR11">
            <v>6</v>
          </cell>
          <cell r="FS11">
            <v>6</v>
          </cell>
          <cell r="FT11">
            <v>0</v>
          </cell>
          <cell r="FU11">
            <v>3</v>
          </cell>
          <cell r="FV11">
            <v>6</v>
          </cell>
          <cell r="GA11">
            <v>0</v>
          </cell>
          <cell r="GF11">
            <v>0</v>
          </cell>
          <cell r="GK11">
            <v>1.1538461538461537</v>
          </cell>
          <cell r="GS11">
            <v>1</v>
          </cell>
          <cell r="GX11">
            <v>0</v>
          </cell>
        </row>
        <row r="12">
          <cell r="D12">
            <v>5</v>
          </cell>
          <cell r="I12">
            <v>4</v>
          </cell>
          <cell r="N12">
            <v>5</v>
          </cell>
          <cell r="S12">
            <v>1</v>
          </cell>
          <cell r="X12">
            <v>0</v>
          </cell>
          <cell r="AC12">
            <v>0</v>
          </cell>
          <cell r="AH12">
            <v>3</v>
          </cell>
          <cell r="AM12">
            <v>2</v>
          </cell>
          <cell r="AR12">
            <v>3</v>
          </cell>
          <cell r="AW12">
            <v>5</v>
          </cell>
          <cell r="BB12">
            <v>7</v>
          </cell>
          <cell r="BG12">
            <v>2</v>
          </cell>
          <cell r="BL12">
            <v>0.4</v>
          </cell>
          <cell r="BS12">
            <v>0.6</v>
          </cell>
          <cell r="CC12">
            <v>0.52631578947368418</v>
          </cell>
          <cell r="CK12">
            <v>1</v>
          </cell>
          <cell r="CR12">
            <v>0.92307692307692313</v>
          </cell>
          <cell r="CW12">
            <v>23</v>
          </cell>
          <cell r="DB12">
            <v>3</v>
          </cell>
          <cell r="DG12">
            <v>6</v>
          </cell>
          <cell r="DL12">
            <v>5</v>
          </cell>
          <cell r="DQ12">
            <v>6</v>
          </cell>
          <cell r="DV12">
            <v>3</v>
          </cell>
          <cell r="EA12">
            <v>3</v>
          </cell>
          <cell r="EF12">
            <v>0</v>
          </cell>
          <cell r="EL12" t="str">
            <v xml:space="preserve"> </v>
          </cell>
          <cell r="EQ12" t="str">
            <v xml:space="preserve"> </v>
          </cell>
          <cell r="EV12">
            <v>0</v>
          </cell>
          <cell r="FA12">
            <v>0</v>
          </cell>
          <cell r="FF12" t="str">
            <v xml:space="preserve"> </v>
          </cell>
          <cell r="FO12" t="str">
            <v xml:space="preserve"> </v>
          </cell>
          <cell r="GA12">
            <v>0</v>
          </cell>
          <cell r="GF12">
            <v>0</v>
          </cell>
          <cell r="GK12">
            <v>1.1000000000000001</v>
          </cell>
          <cell r="GS12">
            <v>1</v>
          </cell>
          <cell r="GX12">
            <v>0</v>
          </cell>
        </row>
        <row r="13">
          <cell r="D13">
            <v>5</v>
          </cell>
          <cell r="I13">
            <v>4</v>
          </cell>
          <cell r="N13">
            <v>4</v>
          </cell>
          <cell r="S13">
            <v>1</v>
          </cell>
          <cell r="X13">
            <v>0</v>
          </cell>
          <cell r="AC13">
            <v>0</v>
          </cell>
          <cell r="AH13">
            <v>3</v>
          </cell>
          <cell r="AM13">
            <v>2</v>
          </cell>
          <cell r="AR13">
            <v>3</v>
          </cell>
          <cell r="AW13">
            <v>5</v>
          </cell>
          <cell r="BB13">
            <v>7</v>
          </cell>
          <cell r="BG13">
            <v>2</v>
          </cell>
          <cell r="BL13">
            <v>0.375</v>
          </cell>
          <cell r="BS13">
            <v>0.5625</v>
          </cell>
          <cell r="CC13">
            <v>0.5</v>
          </cell>
          <cell r="CK13">
            <v>1</v>
          </cell>
          <cell r="CR13">
            <v>0.90909090909090906</v>
          </cell>
          <cell r="CW13">
            <v>16</v>
          </cell>
          <cell r="DB13">
            <v>2.6666666666666665</v>
          </cell>
          <cell r="DG13">
            <v>6</v>
          </cell>
          <cell r="DL13">
            <v>4</v>
          </cell>
          <cell r="DQ13">
            <v>3</v>
          </cell>
          <cell r="DV13">
            <v>3</v>
          </cell>
          <cell r="EA13">
            <v>2</v>
          </cell>
          <cell r="EF13">
            <v>0</v>
          </cell>
          <cell r="EL13" t="str">
            <v xml:space="preserve"> </v>
          </cell>
          <cell r="EQ13" t="str">
            <v xml:space="preserve"> </v>
          </cell>
          <cell r="EV13">
            <v>0</v>
          </cell>
          <cell r="FA13">
            <v>0</v>
          </cell>
          <cell r="FF13" t="str">
            <v xml:space="preserve"> </v>
          </cell>
          <cell r="FO13" t="str">
            <v xml:space="preserve"> </v>
          </cell>
          <cell r="GA13">
            <v>0</v>
          </cell>
          <cell r="GF13">
            <v>0</v>
          </cell>
          <cell r="GK13">
            <v>1.0940170940170941</v>
          </cell>
          <cell r="GS13">
            <v>1</v>
          </cell>
          <cell r="GX13">
            <v>0</v>
          </cell>
        </row>
        <row r="14">
          <cell r="D14">
            <v>4</v>
          </cell>
          <cell r="I14">
            <v>4</v>
          </cell>
          <cell r="N14">
            <v>4</v>
          </cell>
          <cell r="S14">
            <v>1</v>
          </cell>
          <cell r="X14">
            <v>0</v>
          </cell>
          <cell r="AC14">
            <v>0</v>
          </cell>
          <cell r="AH14">
            <v>3</v>
          </cell>
          <cell r="AM14">
            <v>2</v>
          </cell>
          <cell r="AR14">
            <v>3</v>
          </cell>
          <cell r="AW14">
            <v>4</v>
          </cell>
          <cell r="BB14">
            <v>6</v>
          </cell>
          <cell r="BG14">
            <v>2</v>
          </cell>
          <cell r="BL14">
            <v>0.375</v>
          </cell>
          <cell r="BS14">
            <v>0.55555555555555558</v>
          </cell>
          <cell r="CC14">
            <v>0.5</v>
          </cell>
          <cell r="CK14">
            <v>1</v>
          </cell>
          <cell r="CR14">
            <v>0.9</v>
          </cell>
          <cell r="CW14">
            <v>15</v>
          </cell>
          <cell r="DB14">
            <v>2.6666666666666665</v>
          </cell>
          <cell r="DG14">
            <v>4</v>
          </cell>
          <cell r="DL14">
            <v>2</v>
          </cell>
          <cell r="DQ14">
            <v>3</v>
          </cell>
          <cell r="DV14">
            <v>3</v>
          </cell>
          <cell r="EA14">
            <v>2</v>
          </cell>
          <cell r="EF14">
            <v>0</v>
          </cell>
          <cell r="EL14" t="str">
            <v xml:space="preserve"> </v>
          </cell>
          <cell r="EQ14" t="str">
            <v xml:space="preserve"> </v>
          </cell>
          <cell r="EV14">
            <v>0</v>
          </cell>
          <cell r="FA14">
            <v>0</v>
          </cell>
          <cell r="FF14" t="str">
            <v xml:space="preserve"> </v>
          </cell>
          <cell r="FO14" t="str">
            <v xml:space="preserve"> </v>
          </cell>
          <cell r="GA14">
            <v>0</v>
          </cell>
          <cell r="GF14">
            <v>0</v>
          </cell>
          <cell r="GK14">
            <v>1.0555555555555556</v>
          </cell>
          <cell r="GS14">
            <v>1</v>
          </cell>
          <cell r="GX14">
            <v>0</v>
          </cell>
        </row>
        <row r="15">
          <cell r="D15">
            <v>4</v>
          </cell>
          <cell r="I15">
            <v>3</v>
          </cell>
          <cell r="N15">
            <v>4</v>
          </cell>
          <cell r="S15">
            <v>1</v>
          </cell>
          <cell r="X15">
            <v>0</v>
          </cell>
          <cell r="AC15">
            <v>0</v>
          </cell>
          <cell r="AH15">
            <v>3</v>
          </cell>
          <cell r="AM15">
            <v>2</v>
          </cell>
          <cell r="AR15">
            <v>3</v>
          </cell>
          <cell r="AW15">
            <v>4</v>
          </cell>
          <cell r="BB15">
            <v>6</v>
          </cell>
          <cell r="BG15">
            <v>2</v>
          </cell>
          <cell r="BL15">
            <v>0.36363636363636365</v>
          </cell>
          <cell r="BS15">
            <v>0.55555555555555558</v>
          </cell>
          <cell r="CC15">
            <v>0.5</v>
          </cell>
          <cell r="CK15">
            <v>1</v>
          </cell>
          <cell r="CR15">
            <v>0.88888888888888884</v>
          </cell>
          <cell r="CW15">
            <v>14</v>
          </cell>
          <cell r="DB15">
            <v>1.6666666666666665</v>
          </cell>
          <cell r="DG15">
            <v>2</v>
          </cell>
          <cell r="DL15">
            <v>2</v>
          </cell>
          <cell r="DQ15">
            <v>2</v>
          </cell>
          <cell r="DV15">
            <v>1</v>
          </cell>
          <cell r="EA15">
            <v>0</v>
          </cell>
          <cell r="EF15">
            <v>0</v>
          </cell>
          <cell r="EL15" t="str">
            <v xml:space="preserve"> </v>
          </cell>
          <cell r="EQ15" t="str">
            <v xml:space="preserve"> </v>
          </cell>
          <cell r="EV15">
            <v>0</v>
          </cell>
          <cell r="FA15">
            <v>0</v>
          </cell>
          <cell r="FF15" t="str">
            <v xml:space="preserve"> </v>
          </cell>
          <cell r="FO15" t="str">
            <v xml:space="preserve"> </v>
          </cell>
          <cell r="GA15">
            <v>0</v>
          </cell>
          <cell r="GF15">
            <v>0</v>
          </cell>
          <cell r="GK15">
            <v>0.98355263157894735</v>
          </cell>
          <cell r="GS15">
            <v>1</v>
          </cell>
          <cell r="GX15">
            <v>0</v>
          </cell>
        </row>
        <row r="16">
          <cell r="D16">
            <v>4</v>
          </cell>
          <cell r="I16">
            <v>3</v>
          </cell>
          <cell r="N16">
            <v>4</v>
          </cell>
          <cell r="S16">
            <v>1</v>
          </cell>
          <cell r="X16">
            <v>0</v>
          </cell>
          <cell r="AC16">
            <v>0</v>
          </cell>
          <cell r="AH16">
            <v>3</v>
          </cell>
          <cell r="AM16">
            <v>2</v>
          </cell>
          <cell r="AR16">
            <v>3</v>
          </cell>
          <cell r="AW16">
            <v>4</v>
          </cell>
          <cell r="BB16">
            <v>6</v>
          </cell>
          <cell r="BG16">
            <v>1</v>
          </cell>
          <cell r="BL16">
            <v>0.33333333333333331</v>
          </cell>
          <cell r="BS16">
            <v>0.45454545454545453</v>
          </cell>
          <cell r="CC16">
            <v>0.5</v>
          </cell>
          <cell r="CK16">
            <v>1</v>
          </cell>
          <cell r="CR16">
            <v>0.88888888888888884</v>
          </cell>
          <cell r="CW16">
            <v>13</v>
          </cell>
          <cell r="DB16">
            <v>1.6666666666666665</v>
          </cell>
          <cell r="DG16">
            <v>2</v>
          </cell>
          <cell r="DL16">
            <v>2</v>
          </cell>
          <cell r="DQ16">
            <v>2</v>
          </cell>
          <cell r="DV16">
            <v>1</v>
          </cell>
          <cell r="EA16">
            <v>0</v>
          </cell>
          <cell r="EF16">
            <v>0</v>
          </cell>
          <cell r="EL16" t="str">
            <v xml:space="preserve"> </v>
          </cell>
          <cell r="EQ16" t="str">
            <v xml:space="preserve"> </v>
          </cell>
          <cell r="EV16">
            <v>0</v>
          </cell>
          <cell r="FA16">
            <v>0</v>
          </cell>
          <cell r="FF16" t="str">
            <v xml:space="preserve"> </v>
          </cell>
          <cell r="FO16" t="str">
            <v xml:space="preserve"> </v>
          </cell>
          <cell r="GA16">
            <v>0</v>
          </cell>
          <cell r="GF16">
            <v>0</v>
          </cell>
          <cell r="GK16">
            <v>0.98290598290598286</v>
          </cell>
          <cell r="GS16">
            <v>0</v>
          </cell>
          <cell r="GX16">
            <v>0</v>
          </cell>
        </row>
        <row r="17">
          <cell r="D17">
            <v>4</v>
          </cell>
          <cell r="I17">
            <v>3</v>
          </cell>
          <cell r="N17">
            <v>4</v>
          </cell>
          <cell r="S17">
            <v>1</v>
          </cell>
          <cell r="X17">
            <v>0</v>
          </cell>
          <cell r="AC17">
            <v>0</v>
          </cell>
          <cell r="AH17">
            <v>2</v>
          </cell>
          <cell r="AM17">
            <v>2</v>
          </cell>
          <cell r="AR17">
            <v>3</v>
          </cell>
          <cell r="AW17">
            <v>3</v>
          </cell>
          <cell r="BB17">
            <v>5</v>
          </cell>
          <cell r="BG17">
            <v>1</v>
          </cell>
          <cell r="BL17">
            <v>0.33333333333333331</v>
          </cell>
          <cell r="BS17">
            <v>0.44444444444444442</v>
          </cell>
          <cell r="CC17">
            <v>0.5</v>
          </cell>
          <cell r="CK17">
            <v>0.8571428571428571</v>
          </cell>
          <cell r="CR17">
            <v>0.88888888888888884</v>
          </cell>
          <cell r="CW17">
            <v>9</v>
          </cell>
          <cell r="DB17">
            <v>1.3333333333333333</v>
          </cell>
          <cell r="DG17">
            <v>1</v>
          </cell>
          <cell r="DL17">
            <v>1</v>
          </cell>
          <cell r="DQ17">
            <v>1</v>
          </cell>
          <cell r="DV17">
            <v>1</v>
          </cell>
          <cell r="EA17">
            <v>0</v>
          </cell>
          <cell r="EF17">
            <v>0</v>
          </cell>
          <cell r="EL17" t="str">
            <v xml:space="preserve"> </v>
          </cell>
          <cell r="EQ17" t="str">
            <v xml:space="preserve"> </v>
          </cell>
          <cell r="EV17">
            <v>0</v>
          </cell>
          <cell r="FA17">
            <v>0</v>
          </cell>
          <cell r="FF17" t="str">
            <v xml:space="preserve"> </v>
          </cell>
          <cell r="FO17" t="str">
            <v xml:space="preserve"> </v>
          </cell>
          <cell r="GA17">
            <v>0</v>
          </cell>
          <cell r="GF17">
            <v>0</v>
          </cell>
          <cell r="GK17">
            <v>0.9375</v>
          </cell>
          <cell r="GS17">
            <v>0</v>
          </cell>
          <cell r="GX17">
            <v>0</v>
          </cell>
        </row>
        <row r="18">
          <cell r="D18">
            <v>4</v>
          </cell>
          <cell r="I18">
            <v>3</v>
          </cell>
          <cell r="N18">
            <v>4</v>
          </cell>
          <cell r="S18">
            <v>1</v>
          </cell>
          <cell r="X18">
            <v>0</v>
          </cell>
          <cell r="AC18">
            <v>0</v>
          </cell>
          <cell r="AH18">
            <v>2</v>
          </cell>
          <cell r="AM18">
            <v>1</v>
          </cell>
          <cell r="AR18">
            <v>2</v>
          </cell>
          <cell r="AW18">
            <v>3</v>
          </cell>
          <cell r="BB18">
            <v>5</v>
          </cell>
          <cell r="BG18">
            <v>1</v>
          </cell>
          <cell r="BL18">
            <v>0.33333333333333331</v>
          </cell>
          <cell r="BS18">
            <v>0.4375</v>
          </cell>
          <cell r="CC18">
            <v>0.5</v>
          </cell>
          <cell r="CK18">
            <v>0.5</v>
          </cell>
          <cell r="CR18">
            <v>0.875</v>
          </cell>
          <cell r="CW18">
            <v>0</v>
          </cell>
          <cell r="DB18">
            <v>0</v>
          </cell>
          <cell r="DG18">
            <v>0</v>
          </cell>
          <cell r="DL18">
            <v>0</v>
          </cell>
          <cell r="DQ18">
            <v>0</v>
          </cell>
          <cell r="DV18">
            <v>0</v>
          </cell>
          <cell r="EA18">
            <v>0</v>
          </cell>
          <cell r="EF18">
            <v>0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0</v>
          </cell>
          <cell r="GF18">
            <v>0</v>
          </cell>
          <cell r="GK18">
            <v>0.875</v>
          </cell>
          <cell r="GS18">
            <v>0</v>
          </cell>
          <cell r="GX18">
            <v>0</v>
          </cell>
        </row>
        <row r="19">
          <cell r="D19">
            <v>4</v>
          </cell>
          <cell r="I19">
            <v>3</v>
          </cell>
          <cell r="N19">
            <v>3</v>
          </cell>
          <cell r="S19">
            <v>1</v>
          </cell>
          <cell r="X19">
            <v>0</v>
          </cell>
          <cell r="AC19">
            <v>0</v>
          </cell>
          <cell r="AH19">
            <v>2</v>
          </cell>
          <cell r="AM19">
            <v>1</v>
          </cell>
          <cell r="AR19">
            <v>2</v>
          </cell>
          <cell r="AW19">
            <v>3</v>
          </cell>
          <cell r="BB19">
            <v>5</v>
          </cell>
          <cell r="BG19">
            <v>1</v>
          </cell>
          <cell r="BL19">
            <v>0.33333333333333331</v>
          </cell>
          <cell r="BS19">
            <v>0.42857142857142855</v>
          </cell>
          <cell r="CC19">
            <v>0.46666666666666667</v>
          </cell>
          <cell r="CK19">
            <v>0</v>
          </cell>
          <cell r="CR19">
            <v>0.86956521739130432</v>
          </cell>
          <cell r="CW19">
            <v>0</v>
          </cell>
          <cell r="DB19">
            <v>0</v>
          </cell>
          <cell r="DG19">
            <v>0</v>
          </cell>
          <cell r="DL19">
            <v>0</v>
          </cell>
          <cell r="DQ19">
            <v>0</v>
          </cell>
          <cell r="DV19">
            <v>0</v>
          </cell>
          <cell r="EA19">
            <v>0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0</v>
          </cell>
          <cell r="GF19">
            <v>0</v>
          </cell>
          <cell r="GK19">
            <v>0.87179487179487181</v>
          </cell>
          <cell r="GS19">
            <v>0</v>
          </cell>
          <cell r="GX19">
            <v>0</v>
          </cell>
        </row>
        <row r="20">
          <cell r="D20">
            <v>4</v>
          </cell>
          <cell r="I20">
            <v>2</v>
          </cell>
          <cell r="N20">
            <v>3</v>
          </cell>
          <cell r="S20">
            <v>1</v>
          </cell>
          <cell r="X20">
            <v>0</v>
          </cell>
          <cell r="AC20">
            <v>0</v>
          </cell>
          <cell r="AH20">
            <v>2</v>
          </cell>
          <cell r="AM20">
            <v>1</v>
          </cell>
          <cell r="AR20">
            <v>2</v>
          </cell>
          <cell r="AW20">
            <v>3</v>
          </cell>
          <cell r="BB20">
            <v>5</v>
          </cell>
          <cell r="BG20">
            <v>1</v>
          </cell>
          <cell r="BL20">
            <v>0.3125</v>
          </cell>
          <cell r="BS20">
            <v>0.375</v>
          </cell>
          <cell r="CC20">
            <v>0.46153846153846156</v>
          </cell>
          <cell r="CK20">
            <v>0</v>
          </cell>
          <cell r="CR20">
            <v>0.8666666666666667</v>
          </cell>
          <cell r="CW20">
            <v>0</v>
          </cell>
          <cell r="DB20">
            <v>0</v>
          </cell>
          <cell r="DG20">
            <v>0</v>
          </cell>
          <cell r="DL20">
            <v>0</v>
          </cell>
          <cell r="DQ20">
            <v>0</v>
          </cell>
          <cell r="DV20">
            <v>0</v>
          </cell>
          <cell r="EA20">
            <v>0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0</v>
          </cell>
          <cell r="GF20">
            <v>0</v>
          </cell>
          <cell r="GK20">
            <v>0.83030303030303032</v>
          </cell>
          <cell r="GS20">
            <v>0</v>
          </cell>
          <cell r="GX20">
            <v>0</v>
          </cell>
        </row>
        <row r="21">
          <cell r="D21">
            <v>4</v>
          </cell>
          <cell r="I21">
            <v>2</v>
          </cell>
          <cell r="N21">
            <v>3</v>
          </cell>
          <cell r="S21">
            <v>1</v>
          </cell>
          <cell r="X21">
            <v>0</v>
          </cell>
          <cell r="AC21">
            <v>0</v>
          </cell>
          <cell r="AH21">
            <v>2</v>
          </cell>
          <cell r="AM21">
            <v>1</v>
          </cell>
          <cell r="AR21">
            <v>2</v>
          </cell>
          <cell r="AW21">
            <v>3</v>
          </cell>
          <cell r="BB21">
            <v>5</v>
          </cell>
          <cell r="BG21">
            <v>1</v>
          </cell>
          <cell r="BL21">
            <v>0.3</v>
          </cell>
          <cell r="BS21">
            <v>0.375</v>
          </cell>
          <cell r="CC21">
            <v>0.45454545454545453</v>
          </cell>
          <cell r="CK21">
            <v>0</v>
          </cell>
          <cell r="CR21">
            <v>0.8571428571428571</v>
          </cell>
          <cell r="CW21">
            <v>0</v>
          </cell>
          <cell r="DB21">
            <v>0</v>
          </cell>
          <cell r="DG21">
            <v>0</v>
          </cell>
          <cell r="DL21">
            <v>0</v>
          </cell>
          <cell r="DQ21">
            <v>0</v>
          </cell>
          <cell r="DV21">
            <v>0</v>
          </cell>
          <cell r="EA21">
            <v>0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0</v>
          </cell>
          <cell r="GF21">
            <v>0</v>
          </cell>
          <cell r="GK21">
            <v>0.82857142857142851</v>
          </cell>
          <cell r="GS21">
            <v>0</v>
          </cell>
          <cell r="GX21">
            <v>0</v>
          </cell>
        </row>
        <row r="22">
          <cell r="D22">
            <v>3</v>
          </cell>
          <cell r="I22">
            <v>2</v>
          </cell>
          <cell r="N22">
            <v>3</v>
          </cell>
          <cell r="S22">
            <v>1</v>
          </cell>
          <cell r="X22">
            <v>0</v>
          </cell>
          <cell r="AC22">
            <v>0</v>
          </cell>
          <cell r="AH22">
            <v>2</v>
          </cell>
          <cell r="AM22">
            <v>1</v>
          </cell>
          <cell r="AR22">
            <v>2</v>
          </cell>
          <cell r="AW22">
            <v>3</v>
          </cell>
          <cell r="BB22">
            <v>4</v>
          </cell>
          <cell r="BG22">
            <v>1</v>
          </cell>
          <cell r="BL22">
            <v>0.3</v>
          </cell>
          <cell r="BS22">
            <v>0.36363636363636365</v>
          </cell>
          <cell r="CC22">
            <v>0.45454545454545453</v>
          </cell>
          <cell r="CK22">
            <v>0</v>
          </cell>
          <cell r="CR22">
            <v>0.8571428571428571</v>
          </cell>
          <cell r="CW22">
            <v>0</v>
          </cell>
          <cell r="DB22">
            <v>0</v>
          </cell>
          <cell r="DG22">
            <v>0</v>
          </cell>
          <cell r="DL22">
            <v>0</v>
          </cell>
          <cell r="DQ22">
            <v>0</v>
          </cell>
          <cell r="DV22">
            <v>0</v>
          </cell>
          <cell r="EA22">
            <v>0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0</v>
          </cell>
          <cell r="GF22">
            <v>0</v>
          </cell>
          <cell r="GK22">
            <v>0.81818181818181812</v>
          </cell>
          <cell r="GS22">
            <v>0</v>
          </cell>
          <cell r="GX22">
            <v>0</v>
          </cell>
        </row>
        <row r="23">
          <cell r="D23">
            <v>3</v>
          </cell>
          <cell r="I23">
            <v>2</v>
          </cell>
          <cell r="N23">
            <v>3</v>
          </cell>
          <cell r="S23">
            <v>1</v>
          </cell>
          <cell r="X23">
            <v>0</v>
          </cell>
          <cell r="AC23">
            <v>0</v>
          </cell>
          <cell r="AH23">
            <v>2</v>
          </cell>
          <cell r="AM23">
            <v>1</v>
          </cell>
          <cell r="AR23">
            <v>2</v>
          </cell>
          <cell r="AW23">
            <v>3</v>
          </cell>
          <cell r="BB23">
            <v>4</v>
          </cell>
          <cell r="BG23">
            <v>1</v>
          </cell>
          <cell r="BL23">
            <v>0.2857142857142857</v>
          </cell>
          <cell r="BS23">
            <v>0.33333333333333331</v>
          </cell>
          <cell r="CC23">
            <v>0.42105263157894735</v>
          </cell>
          <cell r="CK23">
            <v>0</v>
          </cell>
          <cell r="CR23">
            <v>0.8571428571428571</v>
          </cell>
          <cell r="CW23">
            <v>0</v>
          </cell>
          <cell r="DB23">
            <v>0</v>
          </cell>
          <cell r="DG23">
            <v>0</v>
          </cell>
          <cell r="DL23">
            <v>0</v>
          </cell>
          <cell r="DQ23">
            <v>0</v>
          </cell>
          <cell r="DV23">
            <v>0</v>
          </cell>
          <cell r="EA23">
            <v>0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0</v>
          </cell>
          <cell r="GF23">
            <v>0</v>
          </cell>
          <cell r="GK23">
            <v>0.75</v>
          </cell>
          <cell r="GS23">
            <v>0</v>
          </cell>
          <cell r="GX23">
            <v>0</v>
          </cell>
        </row>
        <row r="24">
          <cell r="D24">
            <v>3</v>
          </cell>
          <cell r="I24">
            <v>2</v>
          </cell>
          <cell r="N24">
            <v>3</v>
          </cell>
          <cell r="S24">
            <v>1</v>
          </cell>
          <cell r="X24">
            <v>0</v>
          </cell>
          <cell r="AC24">
            <v>0</v>
          </cell>
          <cell r="AH24">
            <v>2</v>
          </cell>
          <cell r="AM24">
            <v>1</v>
          </cell>
          <cell r="AR24">
            <v>2</v>
          </cell>
          <cell r="AW24">
            <v>3</v>
          </cell>
          <cell r="BB24">
            <v>4</v>
          </cell>
          <cell r="BG24">
            <v>1</v>
          </cell>
          <cell r="BL24">
            <v>0.27272727272727271</v>
          </cell>
          <cell r="BS24">
            <v>0.3125</v>
          </cell>
          <cell r="CC24">
            <v>0.41666666666666669</v>
          </cell>
          <cell r="CK24">
            <v>0</v>
          </cell>
          <cell r="CR24">
            <v>0.85</v>
          </cell>
          <cell r="CW24">
            <v>0</v>
          </cell>
          <cell r="DB24">
            <v>0</v>
          </cell>
          <cell r="DG24">
            <v>0</v>
          </cell>
          <cell r="DL24">
            <v>0</v>
          </cell>
          <cell r="DQ24">
            <v>0</v>
          </cell>
          <cell r="DV24">
            <v>0</v>
          </cell>
          <cell r="EA24">
            <v>0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0</v>
          </cell>
          <cell r="GF24">
            <v>0</v>
          </cell>
          <cell r="GK24">
            <v>0.71666666666666667</v>
          </cell>
          <cell r="GS24">
            <v>0</v>
          </cell>
          <cell r="GX24">
            <v>0</v>
          </cell>
        </row>
        <row r="25">
          <cell r="D25">
            <v>3</v>
          </cell>
          <cell r="I25">
            <v>2</v>
          </cell>
          <cell r="N25">
            <v>3</v>
          </cell>
          <cell r="S25">
            <v>1</v>
          </cell>
          <cell r="X25">
            <v>0</v>
          </cell>
          <cell r="AC25">
            <v>0</v>
          </cell>
          <cell r="AH25">
            <v>2</v>
          </cell>
          <cell r="AM25">
            <v>1</v>
          </cell>
          <cell r="AR25">
            <v>2</v>
          </cell>
          <cell r="AW25">
            <v>3</v>
          </cell>
          <cell r="BB25">
            <v>3</v>
          </cell>
          <cell r="BG25">
            <v>1</v>
          </cell>
          <cell r="BL25">
            <v>0.25</v>
          </cell>
          <cell r="BS25">
            <v>0.3</v>
          </cell>
          <cell r="CC25">
            <v>0.4</v>
          </cell>
          <cell r="CK25">
            <v>0</v>
          </cell>
          <cell r="CR25">
            <v>0.81818181818181823</v>
          </cell>
          <cell r="CW25">
            <v>0</v>
          </cell>
          <cell r="DB25">
            <v>0</v>
          </cell>
          <cell r="DG25">
            <v>0</v>
          </cell>
          <cell r="DL25">
            <v>0</v>
          </cell>
          <cell r="DQ25">
            <v>0</v>
          </cell>
          <cell r="DV25">
            <v>0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0</v>
          </cell>
          <cell r="GF25">
            <v>0</v>
          </cell>
          <cell r="GK25">
            <v>0.71250000000000002</v>
          </cell>
          <cell r="GS25">
            <v>0</v>
          </cell>
          <cell r="GX25">
            <v>0</v>
          </cell>
        </row>
        <row r="26">
          <cell r="D26">
            <v>3</v>
          </cell>
          <cell r="I26">
            <v>2</v>
          </cell>
          <cell r="N26">
            <v>3</v>
          </cell>
          <cell r="S26">
            <v>0</v>
          </cell>
          <cell r="X26">
            <v>0</v>
          </cell>
          <cell r="AC26">
            <v>0</v>
          </cell>
          <cell r="AH26">
            <v>2</v>
          </cell>
          <cell r="AM26">
            <v>1</v>
          </cell>
          <cell r="AR26">
            <v>2</v>
          </cell>
          <cell r="AW26">
            <v>2</v>
          </cell>
          <cell r="BB26">
            <v>3</v>
          </cell>
          <cell r="BG26">
            <v>1</v>
          </cell>
          <cell r="BL26">
            <v>0.25</v>
          </cell>
          <cell r="BS26">
            <v>0.3</v>
          </cell>
          <cell r="CC26">
            <v>0.4</v>
          </cell>
          <cell r="CK26">
            <v>0</v>
          </cell>
          <cell r="CR26">
            <v>0.75</v>
          </cell>
          <cell r="CW26">
            <v>0</v>
          </cell>
          <cell r="DB26">
            <v>0</v>
          </cell>
          <cell r="DG26">
            <v>0</v>
          </cell>
          <cell r="DL26">
            <v>0</v>
          </cell>
          <cell r="DQ26">
            <v>0</v>
          </cell>
          <cell r="DV26">
            <v>0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0</v>
          </cell>
          <cell r="GF26">
            <v>0</v>
          </cell>
          <cell r="GK26">
            <v>0.70454545454545459</v>
          </cell>
          <cell r="GS26">
            <v>0</v>
          </cell>
          <cell r="GX26">
            <v>0</v>
          </cell>
        </row>
        <row r="27">
          <cell r="D27">
            <v>3</v>
          </cell>
          <cell r="I27">
            <v>2</v>
          </cell>
          <cell r="N27">
            <v>3</v>
          </cell>
          <cell r="S27">
            <v>0</v>
          </cell>
          <cell r="X27">
            <v>0</v>
          </cell>
          <cell r="AC27">
            <v>0</v>
          </cell>
          <cell r="AH27">
            <v>2</v>
          </cell>
          <cell r="AM27">
            <v>1</v>
          </cell>
          <cell r="AR27">
            <v>2</v>
          </cell>
          <cell r="AW27">
            <v>2</v>
          </cell>
          <cell r="BB27">
            <v>3</v>
          </cell>
          <cell r="BG27">
            <v>1</v>
          </cell>
          <cell r="BL27">
            <v>0.25</v>
          </cell>
          <cell r="BS27">
            <v>0.25</v>
          </cell>
          <cell r="CC27">
            <v>0.36363636363636365</v>
          </cell>
          <cell r="CK27">
            <v>0</v>
          </cell>
          <cell r="CR27">
            <v>0.72727272727272729</v>
          </cell>
          <cell r="CW27">
            <v>0</v>
          </cell>
          <cell r="DB27">
            <v>0</v>
          </cell>
          <cell r="DG27">
            <v>0</v>
          </cell>
          <cell r="DL27">
            <v>0</v>
          </cell>
          <cell r="DQ27">
            <v>0</v>
          </cell>
          <cell r="DV27">
            <v>0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0</v>
          </cell>
          <cell r="GF27">
            <v>0</v>
          </cell>
          <cell r="GK27">
            <v>0.67500000000000004</v>
          </cell>
          <cell r="GS27">
            <v>0</v>
          </cell>
          <cell r="GX27">
            <v>0</v>
          </cell>
        </row>
        <row r="28">
          <cell r="D28">
            <v>3</v>
          </cell>
          <cell r="I28">
            <v>2</v>
          </cell>
          <cell r="N28">
            <v>3</v>
          </cell>
          <cell r="S28">
            <v>0</v>
          </cell>
          <cell r="X28">
            <v>0</v>
          </cell>
          <cell r="AC28">
            <v>0</v>
          </cell>
          <cell r="AH28">
            <v>2</v>
          </cell>
          <cell r="AM28">
            <v>1</v>
          </cell>
          <cell r="AR28">
            <v>2</v>
          </cell>
          <cell r="AW28">
            <v>2</v>
          </cell>
          <cell r="BB28">
            <v>3</v>
          </cell>
          <cell r="BG28">
            <v>1</v>
          </cell>
          <cell r="BL28">
            <v>0.14285714285714285</v>
          </cell>
          <cell r="BS28">
            <v>0.25</v>
          </cell>
          <cell r="CC28">
            <v>0.36363636363636365</v>
          </cell>
          <cell r="CK28">
            <v>0</v>
          </cell>
          <cell r="CR28">
            <v>0.7</v>
          </cell>
          <cell r="CW28">
            <v>0</v>
          </cell>
          <cell r="DB28">
            <v>0</v>
          </cell>
          <cell r="DG28">
            <v>0</v>
          </cell>
          <cell r="DL28">
            <v>0</v>
          </cell>
          <cell r="DQ28">
            <v>0</v>
          </cell>
          <cell r="DV28">
            <v>0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0</v>
          </cell>
          <cell r="GF28">
            <v>0</v>
          </cell>
          <cell r="GK28">
            <v>0.66363636363636358</v>
          </cell>
          <cell r="GS28">
            <v>0</v>
          </cell>
          <cell r="GX28">
            <v>0</v>
          </cell>
        </row>
        <row r="29">
          <cell r="D29">
            <v>3</v>
          </cell>
          <cell r="I29">
            <v>2</v>
          </cell>
          <cell r="N29">
            <v>2</v>
          </cell>
          <cell r="S29">
            <v>0</v>
          </cell>
          <cell r="X29">
            <v>0</v>
          </cell>
          <cell r="AC29">
            <v>0</v>
          </cell>
          <cell r="AH29">
            <v>2</v>
          </cell>
          <cell r="AM29">
            <v>1</v>
          </cell>
          <cell r="AR29">
            <v>2</v>
          </cell>
          <cell r="AW29">
            <v>2</v>
          </cell>
          <cell r="BB29">
            <v>3</v>
          </cell>
          <cell r="BG29">
            <v>1</v>
          </cell>
          <cell r="BL29">
            <v>0.14285714285714285</v>
          </cell>
          <cell r="BS29">
            <v>0.14285714285714285</v>
          </cell>
          <cell r="CC29">
            <v>0.3</v>
          </cell>
          <cell r="CK29">
            <v>0</v>
          </cell>
          <cell r="CR29">
            <v>0.5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0</v>
          </cell>
          <cell r="GF29">
            <v>0</v>
          </cell>
          <cell r="GK29">
            <v>0.59740259740259738</v>
          </cell>
          <cell r="GS29">
            <v>0</v>
          </cell>
          <cell r="GX29">
            <v>0</v>
          </cell>
        </row>
        <row r="30">
          <cell r="D30">
            <v>3</v>
          </cell>
          <cell r="I30">
            <v>1</v>
          </cell>
          <cell r="N30">
            <v>2</v>
          </cell>
          <cell r="S30">
            <v>0</v>
          </cell>
          <cell r="X30">
            <v>0</v>
          </cell>
          <cell r="AC30">
            <v>0</v>
          </cell>
          <cell r="AH30">
            <v>2</v>
          </cell>
          <cell r="AM30">
            <v>1</v>
          </cell>
          <cell r="AR30">
            <v>2</v>
          </cell>
          <cell r="AW30">
            <v>2</v>
          </cell>
          <cell r="BB30">
            <v>3</v>
          </cell>
          <cell r="BG30">
            <v>1</v>
          </cell>
          <cell r="BL30">
            <v>0.125</v>
          </cell>
          <cell r="BS30">
            <v>0.14285714285714285</v>
          </cell>
          <cell r="CC30">
            <v>0.26666666666666666</v>
          </cell>
          <cell r="CK30">
            <v>0</v>
          </cell>
          <cell r="CR30">
            <v>0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0</v>
          </cell>
          <cell r="GF30">
            <v>0</v>
          </cell>
          <cell r="GK30">
            <v>0.39285714285714285</v>
          </cell>
          <cell r="GS30">
            <v>0</v>
          </cell>
          <cell r="GX30">
            <v>0</v>
          </cell>
        </row>
        <row r="31">
          <cell r="D31">
            <v>3</v>
          </cell>
          <cell r="I31">
            <v>1</v>
          </cell>
          <cell r="N31">
            <v>2</v>
          </cell>
          <cell r="S31">
            <v>0</v>
          </cell>
          <cell r="X31">
            <v>0</v>
          </cell>
          <cell r="AC31">
            <v>0</v>
          </cell>
          <cell r="AH31">
            <v>2</v>
          </cell>
          <cell r="AM31">
            <v>1</v>
          </cell>
          <cell r="AR31">
            <v>2</v>
          </cell>
          <cell r="AW31">
            <v>2</v>
          </cell>
          <cell r="BB31">
            <v>3</v>
          </cell>
          <cell r="BG31">
            <v>1</v>
          </cell>
          <cell r="BL31">
            <v>8.3333333333333329E-2</v>
          </cell>
          <cell r="BS31">
            <v>8.3333333333333329E-2</v>
          </cell>
          <cell r="CC31">
            <v>0.25</v>
          </cell>
          <cell r="CK31">
            <v>0</v>
          </cell>
          <cell r="CR31">
            <v>0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0</v>
          </cell>
          <cell r="GF31">
            <v>0</v>
          </cell>
          <cell r="GK31">
            <v>0.35</v>
          </cell>
          <cell r="GS31">
            <v>0</v>
          </cell>
          <cell r="GX31">
            <v>0</v>
          </cell>
        </row>
        <row r="32">
          <cell r="D32">
            <v>3</v>
          </cell>
          <cell r="I32">
            <v>1</v>
          </cell>
          <cell r="N32">
            <v>2</v>
          </cell>
          <cell r="S32">
            <v>0</v>
          </cell>
          <cell r="X32">
            <v>0</v>
          </cell>
          <cell r="AC32">
            <v>0</v>
          </cell>
          <cell r="AH32">
            <v>2</v>
          </cell>
          <cell r="AM32">
            <v>1</v>
          </cell>
          <cell r="AR32">
            <v>1</v>
          </cell>
          <cell r="AW32">
            <v>2</v>
          </cell>
          <cell r="BB32">
            <v>2</v>
          </cell>
          <cell r="BG32">
            <v>1</v>
          </cell>
          <cell r="BL32">
            <v>7.1428571428571425E-2</v>
          </cell>
          <cell r="BS32">
            <v>7.1428571428571425E-2</v>
          </cell>
          <cell r="CC32">
            <v>7.1428571428571425E-2</v>
          </cell>
          <cell r="CK32">
            <v>0</v>
          </cell>
          <cell r="CR32">
            <v>0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0.14285714285714285</v>
          </cell>
          <cell r="GS32">
            <v>0</v>
          </cell>
          <cell r="GX32">
            <v>0</v>
          </cell>
        </row>
        <row r="33">
          <cell r="D33">
            <v>3</v>
          </cell>
          <cell r="I33">
            <v>1</v>
          </cell>
          <cell r="N33">
            <v>2</v>
          </cell>
          <cell r="S33">
            <v>0</v>
          </cell>
          <cell r="X33">
            <v>0</v>
          </cell>
          <cell r="AC33">
            <v>0</v>
          </cell>
          <cell r="AH33">
            <v>2</v>
          </cell>
          <cell r="AM33">
            <v>1</v>
          </cell>
          <cell r="AR33">
            <v>1</v>
          </cell>
          <cell r="AW33">
            <v>2</v>
          </cell>
          <cell r="BB33">
            <v>2</v>
          </cell>
          <cell r="BG33">
            <v>1</v>
          </cell>
          <cell r="BL33">
            <v>0</v>
          </cell>
          <cell r="BS33">
            <v>0</v>
          </cell>
          <cell r="CC33">
            <v>0</v>
          </cell>
          <cell r="CK33">
            <v>0</v>
          </cell>
          <cell r="CR33">
            <v>0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</v>
          </cell>
          <cell r="GS33">
            <v>0</v>
          </cell>
          <cell r="GX33">
            <v>0</v>
          </cell>
        </row>
        <row r="34">
          <cell r="D34">
            <v>2</v>
          </cell>
          <cell r="I34">
            <v>1</v>
          </cell>
          <cell r="N34">
            <v>2</v>
          </cell>
          <cell r="S34">
            <v>0</v>
          </cell>
          <cell r="X34">
            <v>0</v>
          </cell>
          <cell r="AC34">
            <v>0</v>
          </cell>
          <cell r="AH34">
            <v>2</v>
          </cell>
          <cell r="AM34">
            <v>0</v>
          </cell>
          <cell r="AR34">
            <v>1</v>
          </cell>
          <cell r="AW34">
            <v>2</v>
          </cell>
          <cell r="BB34">
            <v>2</v>
          </cell>
          <cell r="BG34">
            <v>1</v>
          </cell>
          <cell r="BL34">
            <v>0</v>
          </cell>
          <cell r="BS34">
            <v>0</v>
          </cell>
          <cell r="CC34">
            <v>0</v>
          </cell>
          <cell r="CK34">
            <v>0</v>
          </cell>
          <cell r="CR34">
            <v>0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</v>
          </cell>
          <cell r="GS34">
            <v>0</v>
          </cell>
          <cell r="GX34">
            <v>0</v>
          </cell>
        </row>
        <row r="35">
          <cell r="D35">
            <v>2</v>
          </cell>
          <cell r="I35">
            <v>1</v>
          </cell>
          <cell r="N35">
            <v>2</v>
          </cell>
          <cell r="S35">
            <v>0</v>
          </cell>
          <cell r="X35">
            <v>0</v>
          </cell>
          <cell r="AC35">
            <v>0</v>
          </cell>
          <cell r="AH35">
            <v>2</v>
          </cell>
          <cell r="AM35">
            <v>0</v>
          </cell>
          <cell r="AR35">
            <v>1</v>
          </cell>
          <cell r="AW35">
            <v>2</v>
          </cell>
          <cell r="BB35">
            <v>2</v>
          </cell>
          <cell r="BG35">
            <v>1</v>
          </cell>
          <cell r="BL35">
            <v>0</v>
          </cell>
          <cell r="BS35">
            <v>0</v>
          </cell>
          <cell r="CC35">
            <v>0</v>
          </cell>
          <cell r="CK35">
            <v>0</v>
          </cell>
          <cell r="CR35">
            <v>0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</v>
          </cell>
          <cell r="GS35">
            <v>0</v>
          </cell>
          <cell r="GX35">
            <v>0</v>
          </cell>
        </row>
        <row r="36">
          <cell r="D36">
            <v>2</v>
          </cell>
          <cell r="I36">
            <v>1</v>
          </cell>
          <cell r="N36">
            <v>2</v>
          </cell>
          <cell r="S36">
            <v>0</v>
          </cell>
          <cell r="X36">
            <v>0</v>
          </cell>
          <cell r="AC36">
            <v>0</v>
          </cell>
          <cell r="AH36">
            <v>1</v>
          </cell>
          <cell r="AM36">
            <v>0</v>
          </cell>
          <cell r="AR36">
            <v>1</v>
          </cell>
          <cell r="AW36">
            <v>1</v>
          </cell>
          <cell r="BB36">
            <v>2</v>
          </cell>
          <cell r="BG36">
            <v>1</v>
          </cell>
          <cell r="BL36">
            <v>0</v>
          </cell>
          <cell r="BS36">
            <v>0</v>
          </cell>
          <cell r="CC36">
            <v>0</v>
          </cell>
          <cell r="CK36">
            <v>0</v>
          </cell>
          <cell r="CR36">
            <v>0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</v>
          </cell>
          <cell r="GS36">
            <v>0</v>
          </cell>
          <cell r="GX36">
            <v>0</v>
          </cell>
        </row>
        <row r="37">
          <cell r="D37">
            <v>2</v>
          </cell>
          <cell r="I37">
            <v>1</v>
          </cell>
          <cell r="N37">
            <v>2</v>
          </cell>
          <cell r="S37">
            <v>0</v>
          </cell>
          <cell r="X37">
            <v>0</v>
          </cell>
          <cell r="AC37">
            <v>0</v>
          </cell>
          <cell r="AH37">
            <v>1</v>
          </cell>
          <cell r="AM37">
            <v>0</v>
          </cell>
          <cell r="AR37">
            <v>1</v>
          </cell>
          <cell r="AW37">
            <v>1</v>
          </cell>
          <cell r="BB37">
            <v>2</v>
          </cell>
          <cell r="BG37">
            <v>0</v>
          </cell>
          <cell r="BL37">
            <v>0</v>
          </cell>
          <cell r="BS37">
            <v>0</v>
          </cell>
          <cell r="CC37">
            <v>0</v>
          </cell>
          <cell r="CK37">
            <v>0</v>
          </cell>
          <cell r="CR37">
            <v>0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</v>
          </cell>
          <cell r="GS37">
            <v>0</v>
          </cell>
          <cell r="GX37">
            <v>0</v>
          </cell>
        </row>
        <row r="38">
          <cell r="D38">
            <v>2</v>
          </cell>
          <cell r="I38">
            <v>1</v>
          </cell>
          <cell r="N38">
            <v>2</v>
          </cell>
          <cell r="S38">
            <v>0</v>
          </cell>
          <cell r="X38">
            <v>0</v>
          </cell>
          <cell r="AC38">
            <v>0</v>
          </cell>
          <cell r="AH38">
            <v>1</v>
          </cell>
          <cell r="AM38">
            <v>0</v>
          </cell>
          <cell r="AR38">
            <v>1</v>
          </cell>
          <cell r="AW38">
            <v>1</v>
          </cell>
          <cell r="BB38">
            <v>2</v>
          </cell>
          <cell r="BG38">
            <v>0</v>
          </cell>
          <cell r="BL38">
            <v>0</v>
          </cell>
          <cell r="BS38">
            <v>0</v>
          </cell>
          <cell r="CC38">
            <v>0</v>
          </cell>
          <cell r="CK38">
            <v>0</v>
          </cell>
          <cell r="CR38">
            <v>0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</v>
          </cell>
          <cell r="GS38">
            <v>0</v>
          </cell>
          <cell r="GX38">
            <v>0</v>
          </cell>
        </row>
        <row r="39">
          <cell r="D39">
            <v>2</v>
          </cell>
          <cell r="I39">
            <v>1</v>
          </cell>
          <cell r="N39">
            <v>2</v>
          </cell>
          <cell r="S39">
            <v>0</v>
          </cell>
          <cell r="X39">
            <v>0</v>
          </cell>
          <cell r="AC39">
            <v>0</v>
          </cell>
          <cell r="AH39">
            <v>1</v>
          </cell>
          <cell r="AM39">
            <v>0</v>
          </cell>
          <cell r="AR39">
            <v>1</v>
          </cell>
          <cell r="AW39">
            <v>1</v>
          </cell>
          <cell r="BB39">
            <v>2</v>
          </cell>
          <cell r="BG39">
            <v>0</v>
          </cell>
          <cell r="BL39">
            <v>0</v>
          </cell>
          <cell r="BS39">
            <v>0</v>
          </cell>
          <cell r="CC39">
            <v>0</v>
          </cell>
          <cell r="CK39">
            <v>0</v>
          </cell>
          <cell r="CR39">
            <v>0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</v>
          </cell>
          <cell r="GS39">
            <v>0</v>
          </cell>
          <cell r="GX39">
            <v>0</v>
          </cell>
        </row>
        <row r="40">
          <cell r="D40">
            <v>2</v>
          </cell>
          <cell r="I40">
            <v>1</v>
          </cell>
          <cell r="N40">
            <v>2</v>
          </cell>
          <cell r="S40">
            <v>0</v>
          </cell>
          <cell r="X40">
            <v>0</v>
          </cell>
          <cell r="AC40">
            <v>0</v>
          </cell>
          <cell r="AH40">
            <v>1</v>
          </cell>
          <cell r="AM40">
            <v>0</v>
          </cell>
          <cell r="AR40">
            <v>1</v>
          </cell>
          <cell r="AW40">
            <v>1</v>
          </cell>
          <cell r="BB40">
            <v>2</v>
          </cell>
          <cell r="BG40">
            <v>0</v>
          </cell>
          <cell r="BL40">
            <v>0</v>
          </cell>
          <cell r="BS40">
            <v>0</v>
          </cell>
          <cell r="CC40">
            <v>0</v>
          </cell>
          <cell r="CK40">
            <v>0</v>
          </cell>
          <cell r="CR40">
            <v>0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2</v>
          </cell>
          <cell r="I41">
            <v>1</v>
          </cell>
          <cell r="N41">
            <v>2</v>
          </cell>
          <cell r="S41">
            <v>0</v>
          </cell>
          <cell r="X41">
            <v>0</v>
          </cell>
          <cell r="AC41">
            <v>0</v>
          </cell>
          <cell r="AH41">
            <v>1</v>
          </cell>
          <cell r="AM41">
            <v>0</v>
          </cell>
          <cell r="AR41">
            <v>1</v>
          </cell>
          <cell r="AW41">
            <v>1</v>
          </cell>
          <cell r="BB41">
            <v>2</v>
          </cell>
          <cell r="BG41">
            <v>0</v>
          </cell>
          <cell r="BL41">
            <v>0</v>
          </cell>
          <cell r="BS41">
            <v>0</v>
          </cell>
          <cell r="CC41">
            <v>0</v>
          </cell>
          <cell r="CK41">
            <v>0</v>
          </cell>
          <cell r="CR41">
            <v>0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2</v>
          </cell>
          <cell r="I42">
            <v>1</v>
          </cell>
          <cell r="N42">
            <v>2</v>
          </cell>
          <cell r="S42">
            <v>0</v>
          </cell>
          <cell r="X42">
            <v>0</v>
          </cell>
          <cell r="AC42">
            <v>0</v>
          </cell>
          <cell r="AH42">
            <v>1</v>
          </cell>
          <cell r="AM42">
            <v>0</v>
          </cell>
          <cell r="AR42">
            <v>1</v>
          </cell>
          <cell r="AW42">
            <v>1</v>
          </cell>
          <cell r="BB42">
            <v>2</v>
          </cell>
          <cell r="BG42">
            <v>0</v>
          </cell>
          <cell r="BL42">
            <v>0</v>
          </cell>
          <cell r="BS42">
            <v>0</v>
          </cell>
          <cell r="CC42">
            <v>0</v>
          </cell>
          <cell r="CK42">
            <v>0</v>
          </cell>
          <cell r="CR42">
            <v>0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2</v>
          </cell>
          <cell r="I43">
            <v>0</v>
          </cell>
          <cell r="N43">
            <v>1</v>
          </cell>
          <cell r="S43">
            <v>0</v>
          </cell>
          <cell r="X43">
            <v>0</v>
          </cell>
          <cell r="AC43">
            <v>0</v>
          </cell>
          <cell r="AH43">
            <v>1</v>
          </cell>
          <cell r="AM43">
            <v>0</v>
          </cell>
          <cell r="AR43">
            <v>1</v>
          </cell>
          <cell r="AW43">
            <v>1</v>
          </cell>
          <cell r="BB43">
            <v>2</v>
          </cell>
          <cell r="BG43">
            <v>0</v>
          </cell>
          <cell r="BL43">
            <v>0</v>
          </cell>
          <cell r="BS43">
            <v>0</v>
          </cell>
          <cell r="CC43">
            <v>0</v>
          </cell>
          <cell r="CK43">
            <v>0</v>
          </cell>
          <cell r="CR43">
            <v>0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2</v>
          </cell>
          <cell r="I44">
            <v>0</v>
          </cell>
          <cell r="N44">
            <v>1</v>
          </cell>
          <cell r="S44">
            <v>0</v>
          </cell>
          <cell r="X44">
            <v>0</v>
          </cell>
          <cell r="AC44">
            <v>0</v>
          </cell>
          <cell r="AH44">
            <v>1</v>
          </cell>
          <cell r="AM44">
            <v>0</v>
          </cell>
          <cell r="AR44">
            <v>1</v>
          </cell>
          <cell r="AW44">
            <v>1</v>
          </cell>
          <cell r="BB44">
            <v>2</v>
          </cell>
          <cell r="BG44">
            <v>0</v>
          </cell>
          <cell r="BL44">
            <v>0</v>
          </cell>
          <cell r="BS44">
            <v>0</v>
          </cell>
          <cell r="CC44">
            <v>0</v>
          </cell>
          <cell r="CK44">
            <v>0</v>
          </cell>
          <cell r="CR44">
            <v>0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2</v>
          </cell>
          <cell r="I45">
            <v>0</v>
          </cell>
          <cell r="N45">
            <v>1</v>
          </cell>
          <cell r="S45">
            <v>0</v>
          </cell>
          <cell r="X45">
            <v>0</v>
          </cell>
          <cell r="AC45">
            <v>0</v>
          </cell>
          <cell r="AH45">
            <v>1</v>
          </cell>
          <cell r="AM45">
            <v>0</v>
          </cell>
          <cell r="AR45">
            <v>1</v>
          </cell>
          <cell r="AW45">
            <v>1</v>
          </cell>
          <cell r="BB45">
            <v>1</v>
          </cell>
          <cell r="BG45">
            <v>0</v>
          </cell>
          <cell r="BL45">
            <v>0</v>
          </cell>
          <cell r="BS45">
            <v>0</v>
          </cell>
          <cell r="CC45">
            <v>0</v>
          </cell>
          <cell r="CK45">
            <v>0</v>
          </cell>
          <cell r="CR45">
            <v>0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1</v>
          </cell>
          <cell r="I46">
            <v>0</v>
          </cell>
          <cell r="N46">
            <v>1</v>
          </cell>
          <cell r="S46">
            <v>0</v>
          </cell>
          <cell r="X46">
            <v>0</v>
          </cell>
          <cell r="AC46">
            <v>0</v>
          </cell>
          <cell r="AH46">
            <v>1</v>
          </cell>
          <cell r="AM46">
            <v>0</v>
          </cell>
          <cell r="AR46">
            <v>1</v>
          </cell>
          <cell r="AW46">
            <v>1</v>
          </cell>
          <cell r="BB46">
            <v>1</v>
          </cell>
          <cell r="BG46">
            <v>0</v>
          </cell>
          <cell r="BL46">
            <v>0</v>
          </cell>
          <cell r="BS46">
            <v>0</v>
          </cell>
          <cell r="CC46">
            <v>0</v>
          </cell>
          <cell r="CK46">
            <v>0</v>
          </cell>
          <cell r="CR46">
            <v>0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1</v>
          </cell>
          <cell r="I47">
            <v>0</v>
          </cell>
          <cell r="N47">
            <v>1</v>
          </cell>
          <cell r="S47">
            <v>0</v>
          </cell>
          <cell r="X47">
            <v>0</v>
          </cell>
          <cell r="AC47">
            <v>0</v>
          </cell>
          <cell r="AH47">
            <v>1</v>
          </cell>
          <cell r="AM47">
            <v>0</v>
          </cell>
          <cell r="AR47">
            <v>1</v>
          </cell>
          <cell r="AW47">
            <v>1</v>
          </cell>
          <cell r="BB47">
            <v>1</v>
          </cell>
          <cell r="BG47">
            <v>0</v>
          </cell>
          <cell r="BL47">
            <v>0</v>
          </cell>
          <cell r="BS47">
            <v>0</v>
          </cell>
          <cell r="CC47">
            <v>0</v>
          </cell>
          <cell r="CK47">
            <v>0</v>
          </cell>
          <cell r="CR47">
            <v>0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1</v>
          </cell>
          <cell r="I48">
            <v>0</v>
          </cell>
          <cell r="N48">
            <v>1</v>
          </cell>
          <cell r="S48">
            <v>0</v>
          </cell>
          <cell r="X48">
            <v>0</v>
          </cell>
          <cell r="AC48">
            <v>0</v>
          </cell>
          <cell r="AH48">
            <v>1</v>
          </cell>
          <cell r="AM48">
            <v>0</v>
          </cell>
          <cell r="AR48">
            <v>1</v>
          </cell>
          <cell r="AW48">
            <v>1</v>
          </cell>
          <cell r="BB48">
            <v>1</v>
          </cell>
          <cell r="BG48">
            <v>0</v>
          </cell>
          <cell r="BL48">
            <v>0</v>
          </cell>
          <cell r="BS48">
            <v>0</v>
          </cell>
          <cell r="CC48">
            <v>0</v>
          </cell>
          <cell r="CK48">
            <v>0</v>
          </cell>
          <cell r="CR48">
            <v>0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1</v>
          </cell>
          <cell r="I49">
            <v>0</v>
          </cell>
          <cell r="N49">
            <v>1</v>
          </cell>
          <cell r="S49">
            <v>0</v>
          </cell>
          <cell r="X49">
            <v>0</v>
          </cell>
          <cell r="AC49">
            <v>0</v>
          </cell>
          <cell r="AH49">
            <v>1</v>
          </cell>
          <cell r="AM49">
            <v>0</v>
          </cell>
          <cell r="AR49">
            <v>1</v>
          </cell>
          <cell r="AW49">
            <v>1</v>
          </cell>
          <cell r="BB49">
            <v>1</v>
          </cell>
          <cell r="BG49">
            <v>0</v>
          </cell>
          <cell r="BL49">
            <v>0</v>
          </cell>
          <cell r="BS49">
            <v>0</v>
          </cell>
          <cell r="CC49">
            <v>0</v>
          </cell>
          <cell r="CK49">
            <v>0</v>
          </cell>
          <cell r="CR49">
            <v>0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1</v>
          </cell>
          <cell r="I50">
            <v>0</v>
          </cell>
          <cell r="N50">
            <v>1</v>
          </cell>
          <cell r="S50">
            <v>0</v>
          </cell>
          <cell r="X50">
            <v>0</v>
          </cell>
          <cell r="AC50">
            <v>0</v>
          </cell>
          <cell r="AH50">
            <v>1</v>
          </cell>
          <cell r="AM50">
            <v>0</v>
          </cell>
          <cell r="AR50">
            <v>1</v>
          </cell>
          <cell r="AW50">
            <v>0</v>
          </cell>
          <cell r="BB50">
            <v>1</v>
          </cell>
          <cell r="BG50">
            <v>0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1</v>
          </cell>
          <cell r="I51">
            <v>0</v>
          </cell>
          <cell r="N51">
            <v>1</v>
          </cell>
          <cell r="S51">
            <v>0</v>
          </cell>
          <cell r="X51">
            <v>0</v>
          </cell>
          <cell r="AC51">
            <v>0</v>
          </cell>
          <cell r="AH51">
            <v>1</v>
          </cell>
          <cell r="AM51">
            <v>0</v>
          </cell>
          <cell r="AR51">
            <v>1</v>
          </cell>
          <cell r="AW51">
            <v>0</v>
          </cell>
          <cell r="BB51">
            <v>1</v>
          </cell>
          <cell r="BG51">
            <v>0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1</v>
          </cell>
          <cell r="I52">
            <v>0</v>
          </cell>
          <cell r="N52">
            <v>1</v>
          </cell>
          <cell r="S52">
            <v>0</v>
          </cell>
          <cell r="X52">
            <v>0</v>
          </cell>
          <cell r="AC52">
            <v>0</v>
          </cell>
          <cell r="AH52">
            <v>1</v>
          </cell>
          <cell r="AM52">
            <v>0</v>
          </cell>
          <cell r="AR52">
            <v>1</v>
          </cell>
          <cell r="AW52">
            <v>0</v>
          </cell>
          <cell r="BB52">
            <v>1</v>
          </cell>
          <cell r="BG52">
            <v>0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1</v>
          </cell>
          <cell r="I53">
            <v>0</v>
          </cell>
          <cell r="N53">
            <v>1</v>
          </cell>
          <cell r="S53">
            <v>0</v>
          </cell>
          <cell r="X53">
            <v>0</v>
          </cell>
          <cell r="AC53">
            <v>0</v>
          </cell>
          <cell r="AH53">
            <v>1</v>
          </cell>
          <cell r="AM53">
            <v>0</v>
          </cell>
          <cell r="AR53">
            <v>1</v>
          </cell>
          <cell r="AW53">
            <v>0</v>
          </cell>
          <cell r="BB53">
            <v>1</v>
          </cell>
          <cell r="BG53">
            <v>0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1</v>
          </cell>
          <cell r="I54">
            <v>0</v>
          </cell>
          <cell r="N54">
            <v>1</v>
          </cell>
          <cell r="S54">
            <v>0</v>
          </cell>
          <cell r="X54">
            <v>0</v>
          </cell>
          <cell r="AC54">
            <v>0</v>
          </cell>
          <cell r="AH54">
            <v>0</v>
          </cell>
          <cell r="AM54">
            <v>0</v>
          </cell>
          <cell r="AR54">
            <v>0</v>
          </cell>
          <cell r="AW54">
            <v>0</v>
          </cell>
          <cell r="BB54">
            <v>1</v>
          </cell>
          <cell r="BG54">
            <v>0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1</v>
          </cell>
          <cell r="I55">
            <v>0</v>
          </cell>
          <cell r="N55">
            <v>1</v>
          </cell>
          <cell r="S55">
            <v>0</v>
          </cell>
          <cell r="X55">
            <v>0</v>
          </cell>
          <cell r="AC55">
            <v>0</v>
          </cell>
          <cell r="AH55">
            <v>0</v>
          </cell>
          <cell r="AM55">
            <v>0</v>
          </cell>
          <cell r="AR55">
            <v>0</v>
          </cell>
          <cell r="AW55">
            <v>0</v>
          </cell>
          <cell r="BB55">
            <v>1</v>
          </cell>
          <cell r="BG55">
            <v>0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1</v>
          </cell>
          <cell r="I56">
            <v>0</v>
          </cell>
          <cell r="N56">
            <v>0</v>
          </cell>
          <cell r="S56">
            <v>0</v>
          </cell>
          <cell r="X56">
            <v>0</v>
          </cell>
          <cell r="AC56">
            <v>0</v>
          </cell>
          <cell r="AH56">
            <v>0</v>
          </cell>
          <cell r="AM56">
            <v>0</v>
          </cell>
          <cell r="AR56">
            <v>0</v>
          </cell>
          <cell r="AW56">
            <v>0</v>
          </cell>
          <cell r="BB56">
            <v>1</v>
          </cell>
          <cell r="BG56">
            <v>0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1</v>
          </cell>
          <cell r="I57">
            <v>0</v>
          </cell>
          <cell r="N57">
            <v>0</v>
          </cell>
          <cell r="S57">
            <v>0</v>
          </cell>
          <cell r="X57">
            <v>0</v>
          </cell>
          <cell r="AC57">
            <v>0</v>
          </cell>
          <cell r="AH57">
            <v>0</v>
          </cell>
          <cell r="AM57">
            <v>0</v>
          </cell>
          <cell r="AR57">
            <v>0</v>
          </cell>
          <cell r="AW57">
            <v>0</v>
          </cell>
          <cell r="BB57">
            <v>1</v>
          </cell>
          <cell r="BG57">
            <v>0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1</v>
          </cell>
          <cell r="I58">
            <v>0</v>
          </cell>
          <cell r="N58">
            <v>0</v>
          </cell>
          <cell r="S58">
            <v>0</v>
          </cell>
          <cell r="X58">
            <v>0</v>
          </cell>
          <cell r="AC58">
            <v>0</v>
          </cell>
          <cell r="AH58">
            <v>0</v>
          </cell>
          <cell r="AM58">
            <v>0</v>
          </cell>
          <cell r="AR58">
            <v>0</v>
          </cell>
          <cell r="AW58">
            <v>0</v>
          </cell>
          <cell r="BB58">
            <v>0</v>
          </cell>
          <cell r="BG58">
            <v>0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1</v>
          </cell>
          <cell r="I59">
            <v>0</v>
          </cell>
          <cell r="N59">
            <v>0</v>
          </cell>
          <cell r="S59">
            <v>0</v>
          </cell>
          <cell r="X59">
            <v>0</v>
          </cell>
          <cell r="AC59">
            <v>0</v>
          </cell>
          <cell r="AH59">
            <v>0</v>
          </cell>
          <cell r="AM59">
            <v>0</v>
          </cell>
          <cell r="AR59">
            <v>0</v>
          </cell>
          <cell r="AW59">
            <v>0</v>
          </cell>
          <cell r="BB59">
            <v>0</v>
          </cell>
          <cell r="BG59">
            <v>0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0</v>
          </cell>
          <cell r="I60">
            <v>0</v>
          </cell>
          <cell r="N60">
            <v>0</v>
          </cell>
          <cell r="S60">
            <v>0</v>
          </cell>
          <cell r="X60">
            <v>0</v>
          </cell>
          <cell r="AC60">
            <v>0</v>
          </cell>
          <cell r="AH60">
            <v>0</v>
          </cell>
          <cell r="AM60">
            <v>0</v>
          </cell>
          <cell r="AR60">
            <v>0</v>
          </cell>
          <cell r="AW60">
            <v>0</v>
          </cell>
          <cell r="BB60">
            <v>0</v>
          </cell>
          <cell r="BG60">
            <v>0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0</v>
          </cell>
          <cell r="I61">
            <v>0</v>
          </cell>
          <cell r="N61">
            <v>0</v>
          </cell>
          <cell r="S61">
            <v>0</v>
          </cell>
          <cell r="X61">
            <v>0</v>
          </cell>
          <cell r="AC61">
            <v>0</v>
          </cell>
          <cell r="AH61">
            <v>0</v>
          </cell>
          <cell r="AM61">
            <v>0</v>
          </cell>
          <cell r="AR61">
            <v>0</v>
          </cell>
          <cell r="AW61">
            <v>0</v>
          </cell>
          <cell r="BB61">
            <v>0</v>
          </cell>
          <cell r="BG61">
            <v>0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0</v>
          </cell>
          <cell r="I62">
            <v>0</v>
          </cell>
          <cell r="N62">
            <v>0</v>
          </cell>
          <cell r="S62">
            <v>0</v>
          </cell>
          <cell r="X62">
            <v>0</v>
          </cell>
          <cell r="AC62">
            <v>0</v>
          </cell>
          <cell r="AH62">
            <v>0</v>
          </cell>
          <cell r="AM62">
            <v>0</v>
          </cell>
          <cell r="AR62">
            <v>0</v>
          </cell>
          <cell r="AW62">
            <v>0</v>
          </cell>
          <cell r="BB62">
            <v>0</v>
          </cell>
          <cell r="BG62">
            <v>0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0</v>
          </cell>
          <cell r="I63">
            <v>0</v>
          </cell>
          <cell r="N63">
            <v>0</v>
          </cell>
          <cell r="S63">
            <v>0</v>
          </cell>
          <cell r="X63">
            <v>0</v>
          </cell>
          <cell r="AC63">
            <v>0</v>
          </cell>
          <cell r="AH63">
            <v>0</v>
          </cell>
          <cell r="AM63">
            <v>0</v>
          </cell>
          <cell r="AR63">
            <v>0</v>
          </cell>
          <cell r="AW63">
            <v>0</v>
          </cell>
          <cell r="BB63">
            <v>0</v>
          </cell>
          <cell r="BG63">
            <v>0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0</v>
          </cell>
          <cell r="I64">
            <v>0</v>
          </cell>
          <cell r="N64">
            <v>0</v>
          </cell>
          <cell r="S64">
            <v>0</v>
          </cell>
          <cell r="X64">
            <v>0</v>
          </cell>
          <cell r="AC64">
            <v>0</v>
          </cell>
          <cell r="AH64">
            <v>0</v>
          </cell>
          <cell r="AM64">
            <v>0</v>
          </cell>
          <cell r="AR64">
            <v>0</v>
          </cell>
          <cell r="AW64">
            <v>0</v>
          </cell>
          <cell r="BB64">
            <v>0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0</v>
          </cell>
          <cell r="I65">
            <v>0</v>
          </cell>
          <cell r="N65">
            <v>0</v>
          </cell>
          <cell r="S65">
            <v>0</v>
          </cell>
          <cell r="X65">
            <v>0</v>
          </cell>
          <cell r="AC65">
            <v>0</v>
          </cell>
          <cell r="AH65">
            <v>0</v>
          </cell>
          <cell r="AM65">
            <v>0</v>
          </cell>
          <cell r="AR65">
            <v>0</v>
          </cell>
          <cell r="AW65">
            <v>0</v>
          </cell>
          <cell r="BB65">
            <v>0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0</v>
          </cell>
          <cell r="I66">
            <v>0</v>
          </cell>
          <cell r="N66">
            <v>0</v>
          </cell>
          <cell r="S66">
            <v>0</v>
          </cell>
          <cell r="X66">
            <v>0</v>
          </cell>
          <cell r="AC66">
            <v>0</v>
          </cell>
          <cell r="AH66">
            <v>0</v>
          </cell>
          <cell r="AM66">
            <v>0</v>
          </cell>
          <cell r="AR66">
            <v>0</v>
          </cell>
          <cell r="AW66">
            <v>0</v>
          </cell>
          <cell r="BB66">
            <v>0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0</v>
          </cell>
          <cell r="I67">
            <v>0</v>
          </cell>
          <cell r="N67">
            <v>0</v>
          </cell>
          <cell r="S67">
            <v>0</v>
          </cell>
          <cell r="X67">
            <v>0</v>
          </cell>
          <cell r="AC67">
            <v>0</v>
          </cell>
          <cell r="AH67">
            <v>0</v>
          </cell>
          <cell r="AM67">
            <v>0</v>
          </cell>
          <cell r="AR67">
            <v>0</v>
          </cell>
          <cell r="AW67">
            <v>0</v>
          </cell>
          <cell r="BB67">
            <v>0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0</v>
          </cell>
          <cell r="I68">
            <v>0</v>
          </cell>
          <cell r="N68">
            <v>0</v>
          </cell>
          <cell r="S68">
            <v>0</v>
          </cell>
          <cell r="X68">
            <v>0</v>
          </cell>
          <cell r="AC68">
            <v>0</v>
          </cell>
          <cell r="AH68">
            <v>0</v>
          </cell>
          <cell r="AM68">
            <v>0</v>
          </cell>
          <cell r="AR68">
            <v>0</v>
          </cell>
          <cell r="AW68">
            <v>0</v>
          </cell>
          <cell r="BB68">
            <v>0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0</v>
          </cell>
          <cell r="I69">
            <v>0</v>
          </cell>
          <cell r="N69">
            <v>0</v>
          </cell>
          <cell r="S69">
            <v>0</v>
          </cell>
          <cell r="X69">
            <v>0</v>
          </cell>
          <cell r="AC69">
            <v>0</v>
          </cell>
          <cell r="AH69">
            <v>0</v>
          </cell>
          <cell r="AM69">
            <v>0</v>
          </cell>
          <cell r="AR69">
            <v>0</v>
          </cell>
          <cell r="AW69">
            <v>0</v>
          </cell>
          <cell r="BB69">
            <v>0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0</v>
          </cell>
          <cell r="I70">
            <v>0</v>
          </cell>
          <cell r="N70">
            <v>0</v>
          </cell>
          <cell r="S70">
            <v>0</v>
          </cell>
          <cell r="X70">
            <v>0</v>
          </cell>
          <cell r="AC70">
            <v>0</v>
          </cell>
          <cell r="AH70">
            <v>0</v>
          </cell>
          <cell r="AM70">
            <v>0</v>
          </cell>
          <cell r="AR70">
            <v>0</v>
          </cell>
          <cell r="AW70">
            <v>0</v>
          </cell>
          <cell r="BB70">
            <v>0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0</v>
          </cell>
          <cell r="I71">
            <v>0</v>
          </cell>
          <cell r="N71">
            <v>0</v>
          </cell>
          <cell r="S71">
            <v>0</v>
          </cell>
          <cell r="X71">
            <v>0</v>
          </cell>
          <cell r="AC71">
            <v>0</v>
          </cell>
          <cell r="AH71">
            <v>0</v>
          </cell>
          <cell r="AM71">
            <v>0</v>
          </cell>
          <cell r="AR71">
            <v>0</v>
          </cell>
          <cell r="AW71">
            <v>0</v>
          </cell>
          <cell r="BB71">
            <v>0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0</v>
          </cell>
          <cell r="I72">
            <v>0</v>
          </cell>
          <cell r="N72">
            <v>0</v>
          </cell>
          <cell r="S72">
            <v>0</v>
          </cell>
          <cell r="X72">
            <v>0</v>
          </cell>
          <cell r="AC72">
            <v>0</v>
          </cell>
          <cell r="AH72">
            <v>0</v>
          </cell>
          <cell r="AM72">
            <v>0</v>
          </cell>
          <cell r="AR72">
            <v>0</v>
          </cell>
          <cell r="AW72">
            <v>0</v>
          </cell>
          <cell r="BB72">
            <v>0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0</v>
          </cell>
          <cell r="I73">
            <v>0</v>
          </cell>
          <cell r="N73">
            <v>0</v>
          </cell>
          <cell r="S73">
            <v>0</v>
          </cell>
          <cell r="X73">
            <v>0</v>
          </cell>
          <cell r="AC73">
            <v>0</v>
          </cell>
          <cell r="AH73">
            <v>0</v>
          </cell>
          <cell r="AM73">
            <v>0</v>
          </cell>
          <cell r="AR73">
            <v>0</v>
          </cell>
          <cell r="AW73">
            <v>0</v>
          </cell>
          <cell r="BB73">
            <v>0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0</v>
          </cell>
          <cell r="I74">
            <v>0</v>
          </cell>
          <cell r="N74">
            <v>0</v>
          </cell>
          <cell r="S74">
            <v>0</v>
          </cell>
          <cell r="X74">
            <v>0</v>
          </cell>
          <cell r="AC74">
            <v>0</v>
          </cell>
          <cell r="AH74">
            <v>0</v>
          </cell>
          <cell r="AM74">
            <v>0</v>
          </cell>
          <cell r="AR74">
            <v>0</v>
          </cell>
          <cell r="AW74">
            <v>0</v>
          </cell>
          <cell r="BB74">
            <v>0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0</v>
          </cell>
          <cell r="I75">
            <v>0</v>
          </cell>
          <cell r="N75">
            <v>0</v>
          </cell>
          <cell r="S75">
            <v>0</v>
          </cell>
          <cell r="X75">
            <v>0</v>
          </cell>
          <cell r="AC75">
            <v>0</v>
          </cell>
          <cell r="AH75">
            <v>0</v>
          </cell>
          <cell r="AM75">
            <v>0</v>
          </cell>
          <cell r="AR75">
            <v>0</v>
          </cell>
          <cell r="AW75">
            <v>0</v>
          </cell>
          <cell r="BB75">
            <v>0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0</v>
          </cell>
          <cell r="I76">
            <v>0</v>
          </cell>
          <cell r="N76">
            <v>0</v>
          </cell>
          <cell r="S76">
            <v>0</v>
          </cell>
          <cell r="X76">
            <v>0</v>
          </cell>
          <cell r="AC76">
            <v>0</v>
          </cell>
          <cell r="AH76">
            <v>0</v>
          </cell>
          <cell r="AM76">
            <v>0</v>
          </cell>
          <cell r="AR76">
            <v>0</v>
          </cell>
          <cell r="AW76">
            <v>0</v>
          </cell>
          <cell r="BB76">
            <v>0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0</v>
          </cell>
          <cell r="I77">
            <v>0</v>
          </cell>
          <cell r="N77">
            <v>0</v>
          </cell>
          <cell r="S77">
            <v>0</v>
          </cell>
          <cell r="X77">
            <v>0</v>
          </cell>
          <cell r="AC77">
            <v>0</v>
          </cell>
          <cell r="AH77">
            <v>0</v>
          </cell>
          <cell r="AM77">
            <v>0</v>
          </cell>
          <cell r="AR77">
            <v>0</v>
          </cell>
          <cell r="AW77">
            <v>0</v>
          </cell>
          <cell r="BB77">
            <v>0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0</v>
          </cell>
          <cell r="I78">
            <v>0</v>
          </cell>
          <cell r="N78">
            <v>0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0</v>
          </cell>
          <cell r="AW78">
            <v>0</v>
          </cell>
          <cell r="BB78">
            <v>0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0</v>
          </cell>
          <cell r="I79">
            <v>0</v>
          </cell>
          <cell r="N79">
            <v>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0</v>
          </cell>
          <cell r="AW79">
            <v>0</v>
          </cell>
          <cell r="BB79">
            <v>0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0</v>
          </cell>
          <cell r="I80">
            <v>0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0</v>
          </cell>
          <cell r="I81">
            <v>0</v>
          </cell>
          <cell r="N81">
            <v>0</v>
          </cell>
          <cell r="S81">
            <v>0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0</v>
          </cell>
          <cell r="I82">
            <v>0</v>
          </cell>
          <cell r="N82">
            <v>0</v>
          </cell>
          <cell r="S82">
            <v>0</v>
          </cell>
          <cell r="X82">
            <v>0</v>
          </cell>
          <cell r="AC82">
            <v>0</v>
          </cell>
          <cell r="AH82">
            <v>0</v>
          </cell>
          <cell r="AM82">
            <v>0</v>
          </cell>
          <cell r="AR82">
            <v>0</v>
          </cell>
          <cell r="AW82">
            <v>0</v>
          </cell>
          <cell r="BB82">
            <v>0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0</v>
          </cell>
          <cell r="I83">
            <v>0</v>
          </cell>
          <cell r="N83">
            <v>0</v>
          </cell>
          <cell r="S83">
            <v>0</v>
          </cell>
          <cell r="X83">
            <v>0</v>
          </cell>
          <cell r="AC83">
            <v>0</v>
          </cell>
          <cell r="AH83">
            <v>0</v>
          </cell>
          <cell r="AM83">
            <v>0</v>
          </cell>
          <cell r="AR83">
            <v>0</v>
          </cell>
          <cell r="AW83">
            <v>0</v>
          </cell>
          <cell r="BB83">
            <v>0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0</v>
          </cell>
          <cell r="I84">
            <v>0</v>
          </cell>
          <cell r="N84">
            <v>0</v>
          </cell>
          <cell r="S84">
            <v>0</v>
          </cell>
          <cell r="X84">
            <v>0</v>
          </cell>
          <cell r="AC84">
            <v>0</v>
          </cell>
          <cell r="AH84">
            <v>0</v>
          </cell>
          <cell r="AM84">
            <v>0</v>
          </cell>
          <cell r="AR84">
            <v>0</v>
          </cell>
          <cell r="AW84">
            <v>0</v>
          </cell>
          <cell r="BB84">
            <v>0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0</v>
          </cell>
          <cell r="I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0</v>
          </cell>
          <cell r="I86">
            <v>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0</v>
          </cell>
          <cell r="I87">
            <v>0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0</v>
          </cell>
          <cell r="I88">
            <v>0</v>
          </cell>
          <cell r="N88">
            <v>0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0</v>
          </cell>
          <cell r="I89">
            <v>0</v>
          </cell>
          <cell r="N89">
            <v>0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0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0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SB_DM_U19_2018_Final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23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98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99</v>
      </c>
      <c r="B5" s="18" t="s">
        <v>101</v>
      </c>
      <c r="C5" s="19">
        <v>4</v>
      </c>
      <c r="D5" s="20">
        <v>10</v>
      </c>
      <c r="E5" s="20">
        <v>7</v>
      </c>
      <c r="F5" s="20">
        <v>4</v>
      </c>
      <c r="G5" s="20">
        <v>4</v>
      </c>
      <c r="H5" s="20">
        <v>2</v>
      </c>
      <c r="I5" s="20">
        <v>1</v>
      </c>
      <c r="J5" s="20"/>
      <c r="K5" s="20"/>
      <c r="L5" s="20">
        <v>1</v>
      </c>
      <c r="M5" s="20">
        <v>2</v>
      </c>
      <c r="N5" s="20"/>
      <c r="O5" s="20">
        <v>2</v>
      </c>
      <c r="P5" s="20"/>
      <c r="Q5" s="20"/>
      <c r="R5" s="21">
        <v>1</v>
      </c>
      <c r="S5" s="19">
        <v>2</v>
      </c>
      <c r="T5" s="20">
        <v>1</v>
      </c>
      <c r="U5" s="20"/>
      <c r="V5" s="20"/>
      <c r="W5" s="22"/>
      <c r="X5" s="23">
        <v>0.2857142857142857</v>
      </c>
      <c r="Y5" s="24">
        <v>0.42857142857142855</v>
      </c>
      <c r="Z5" s="24">
        <v>0.4</v>
      </c>
      <c r="AA5" s="25">
        <v>0.82857142857142851</v>
      </c>
      <c r="AB5" s="26">
        <f>IF((S5+T5+U5)&gt;0,(S5+T5)/(S5+T5+U5),"------")</f>
        <v>1</v>
      </c>
      <c r="AC5" s="27">
        <f>(H5-I5-J5-K5)+(2*I5)+(3*J5)+(4*K5)</f>
        <v>3</v>
      </c>
    </row>
    <row r="6" spans="1:29" s="27" customFormat="1" ht="12.6" customHeight="1" x14ac:dyDescent="0.2">
      <c r="A6" s="17" t="s">
        <v>99</v>
      </c>
      <c r="B6" s="28" t="s">
        <v>100</v>
      </c>
      <c r="C6" s="29">
        <v>4</v>
      </c>
      <c r="D6" s="30">
        <v>13</v>
      </c>
      <c r="E6" s="30">
        <v>9</v>
      </c>
      <c r="F6" s="30">
        <v>6</v>
      </c>
      <c r="G6" s="30">
        <v>3</v>
      </c>
      <c r="H6" s="30">
        <v>3</v>
      </c>
      <c r="I6" s="30">
        <v>1</v>
      </c>
      <c r="J6" s="30"/>
      <c r="K6" s="30"/>
      <c r="L6" s="30">
        <v>2</v>
      </c>
      <c r="M6" s="30">
        <v>4</v>
      </c>
      <c r="N6" s="30"/>
      <c r="O6" s="30"/>
      <c r="P6" s="30"/>
      <c r="Q6" s="30"/>
      <c r="R6" s="31"/>
      <c r="S6" s="29">
        <v>6</v>
      </c>
      <c r="T6" s="30">
        <v>15</v>
      </c>
      <c r="U6" s="30"/>
      <c r="V6" s="30">
        <v>1</v>
      </c>
      <c r="W6" s="32"/>
      <c r="X6" s="33">
        <v>0.33333333333333331</v>
      </c>
      <c r="Y6" s="34">
        <v>0.44444444444444442</v>
      </c>
      <c r="Z6" s="34">
        <v>0.53846153846153844</v>
      </c>
      <c r="AA6" s="35">
        <v>0.98290598290598286</v>
      </c>
      <c r="AB6" s="36">
        <f>IF((S6+T6+U6)&gt;0,(S6+T6)/(S6+T6+U6),"------")</f>
        <v>1</v>
      </c>
      <c r="AC6" s="27">
        <f t="shared" ref="AC6:AC41" si="0">(H6-I6-J6-K6)+(2*I6)+(3*J6)+(4*K6)</f>
        <v>4</v>
      </c>
    </row>
    <row r="7" spans="1:29" s="27" customFormat="1" ht="12.6" customHeight="1" x14ac:dyDescent="0.2">
      <c r="A7" s="17" t="s">
        <v>102</v>
      </c>
      <c r="B7" s="28" t="s">
        <v>103</v>
      </c>
      <c r="C7" s="29">
        <v>4</v>
      </c>
      <c r="D7" s="30">
        <v>11</v>
      </c>
      <c r="E7" s="30">
        <v>11</v>
      </c>
      <c r="F7" s="30">
        <v>6</v>
      </c>
      <c r="G7" s="30">
        <v>6</v>
      </c>
      <c r="H7" s="30">
        <v>7</v>
      </c>
      <c r="I7" s="30">
        <v>3</v>
      </c>
      <c r="J7" s="30"/>
      <c r="K7" s="30"/>
      <c r="L7" s="30"/>
      <c r="M7" s="30"/>
      <c r="N7" s="30"/>
      <c r="O7" s="30"/>
      <c r="P7" s="30"/>
      <c r="Q7" s="30"/>
      <c r="R7" s="31"/>
      <c r="S7" s="29">
        <v>1</v>
      </c>
      <c r="T7" s="30">
        <v>17</v>
      </c>
      <c r="U7" s="30"/>
      <c r="V7" s="30">
        <v>1</v>
      </c>
      <c r="W7" s="32"/>
      <c r="X7" s="33">
        <v>0.63636363636363635</v>
      </c>
      <c r="Y7" s="34">
        <v>0.90909090909090906</v>
      </c>
      <c r="Z7" s="34">
        <v>0.63636363636363635</v>
      </c>
      <c r="AA7" s="35">
        <v>1.5454545454545454</v>
      </c>
      <c r="AB7" s="36">
        <f>IF((S7+T7+U7)&gt;0,(S7+T7)/(S7+T7+U7),"------")</f>
        <v>1</v>
      </c>
      <c r="AC7" s="27">
        <f t="shared" si="0"/>
        <v>10</v>
      </c>
    </row>
    <row r="8" spans="1:29" s="27" customFormat="1" ht="12.6" customHeight="1" x14ac:dyDescent="0.2">
      <c r="A8" s="17" t="s">
        <v>108</v>
      </c>
      <c r="B8" s="28" t="s">
        <v>109</v>
      </c>
      <c r="C8" s="29">
        <v>4</v>
      </c>
      <c r="D8" s="30">
        <v>10</v>
      </c>
      <c r="E8" s="30">
        <v>9</v>
      </c>
      <c r="F8" s="30">
        <v>3</v>
      </c>
      <c r="G8" s="30">
        <v>4</v>
      </c>
      <c r="H8" s="30">
        <v>6</v>
      </c>
      <c r="I8" s="30">
        <v>1</v>
      </c>
      <c r="J8" s="30"/>
      <c r="K8" s="30"/>
      <c r="L8" s="30"/>
      <c r="M8" s="30"/>
      <c r="N8" s="30"/>
      <c r="O8" s="30">
        <v>1</v>
      </c>
      <c r="P8" s="30"/>
      <c r="Q8" s="30">
        <v>1</v>
      </c>
      <c r="R8" s="31"/>
      <c r="S8" s="29">
        <v>2</v>
      </c>
      <c r="T8" s="30">
        <v>1</v>
      </c>
      <c r="U8" s="30"/>
      <c r="V8" s="30"/>
      <c r="W8" s="32"/>
      <c r="X8" s="33">
        <v>0.66666666666666663</v>
      </c>
      <c r="Y8" s="34">
        <v>0.77777777777777779</v>
      </c>
      <c r="Z8" s="34">
        <v>0.66666666666666663</v>
      </c>
      <c r="AA8" s="35">
        <v>1.4444444444444444</v>
      </c>
      <c r="AB8" s="36">
        <f>IF((S8+T8+U8)&gt;0,(S8+T8)/(S8+T8+U8),"------")</f>
        <v>1</v>
      </c>
      <c r="AC8" s="27">
        <f t="shared" si="0"/>
        <v>7</v>
      </c>
    </row>
    <row r="9" spans="1:29" s="27" customFormat="1" ht="12.6" customHeight="1" x14ac:dyDescent="0.2">
      <c r="A9" s="17" t="s">
        <v>118</v>
      </c>
      <c r="B9" s="28" t="s">
        <v>119</v>
      </c>
      <c r="C9" s="29">
        <v>3</v>
      </c>
      <c r="D9" s="30">
        <v>2</v>
      </c>
      <c r="E9" s="30">
        <v>2</v>
      </c>
      <c r="F9" s="30">
        <v>1</v>
      </c>
      <c r="G9" s="30"/>
      <c r="H9" s="30">
        <v>2</v>
      </c>
      <c r="I9" s="30"/>
      <c r="J9" s="30"/>
      <c r="K9" s="30"/>
      <c r="L9" s="30"/>
      <c r="M9" s="30"/>
      <c r="N9" s="30"/>
      <c r="O9" s="30">
        <v>1</v>
      </c>
      <c r="P9" s="30"/>
      <c r="Q9" s="30"/>
      <c r="R9" s="31"/>
      <c r="S9" s="29"/>
      <c r="T9" s="30"/>
      <c r="U9" s="30"/>
      <c r="V9" s="30"/>
      <c r="W9" s="32"/>
      <c r="X9" s="33">
        <v>1</v>
      </c>
      <c r="Y9" s="34">
        <v>1</v>
      </c>
      <c r="Z9" s="34">
        <v>1</v>
      </c>
      <c r="AA9" s="35">
        <v>2</v>
      </c>
      <c r="AB9" s="36" t="str">
        <f>IF((S9+T9+U9)&gt;0,(S9+T9)/(S9+T9+U9),"------")</f>
        <v>------</v>
      </c>
      <c r="AC9" s="27">
        <f t="shared" si="0"/>
        <v>2</v>
      </c>
    </row>
    <row r="10" spans="1:29" s="27" customFormat="1" ht="12.6" customHeight="1" x14ac:dyDescent="0.2">
      <c r="A10" s="17" t="s">
        <v>120</v>
      </c>
      <c r="B10" s="28" t="s">
        <v>119</v>
      </c>
      <c r="C10" s="29">
        <v>2</v>
      </c>
      <c r="D10" s="30">
        <v>4</v>
      </c>
      <c r="E10" s="30">
        <v>3</v>
      </c>
      <c r="F10" s="30">
        <v>2</v>
      </c>
      <c r="G10" s="30">
        <v>1</v>
      </c>
      <c r="H10" s="30">
        <v>2</v>
      </c>
      <c r="I10" s="30"/>
      <c r="J10" s="30"/>
      <c r="K10" s="30"/>
      <c r="L10" s="30"/>
      <c r="M10" s="30"/>
      <c r="N10" s="30">
        <v>1</v>
      </c>
      <c r="O10" s="30">
        <v>1</v>
      </c>
      <c r="P10" s="30"/>
      <c r="Q10" s="30"/>
      <c r="R10" s="31"/>
      <c r="S10" s="29"/>
      <c r="T10" s="30">
        <v>6</v>
      </c>
      <c r="U10" s="30"/>
      <c r="V10" s="30"/>
      <c r="W10" s="32"/>
      <c r="X10" s="33">
        <v>0.66666666666666663</v>
      </c>
      <c r="Y10" s="34">
        <v>0.66666666666666663</v>
      </c>
      <c r="Z10" s="34">
        <v>0.75</v>
      </c>
      <c r="AA10" s="35">
        <v>1.4166666666666665</v>
      </c>
      <c r="AB10" s="36">
        <f>IF((S10+T10+U10)&gt;0,(S10+T10)/(S10+T10+U10),"------")</f>
        <v>1</v>
      </c>
      <c r="AC10" s="27">
        <f t="shared" si="0"/>
        <v>2</v>
      </c>
    </row>
    <row r="11" spans="1:29" s="27" customFormat="1" ht="12.6" customHeight="1" x14ac:dyDescent="0.2">
      <c r="A11" s="17" t="s">
        <v>110</v>
      </c>
      <c r="B11" s="28" t="s">
        <v>111</v>
      </c>
      <c r="C11" s="29">
        <v>4</v>
      </c>
      <c r="D11" s="30">
        <v>13</v>
      </c>
      <c r="E11" s="30">
        <v>9</v>
      </c>
      <c r="F11" s="30">
        <v>4</v>
      </c>
      <c r="G11" s="30">
        <v>1</v>
      </c>
      <c r="H11" s="30">
        <v>3</v>
      </c>
      <c r="I11" s="30"/>
      <c r="J11" s="30"/>
      <c r="K11" s="30"/>
      <c r="L11" s="30">
        <v>2</v>
      </c>
      <c r="M11" s="30">
        <v>4</v>
      </c>
      <c r="N11" s="30"/>
      <c r="O11" s="30">
        <v>1</v>
      </c>
      <c r="P11" s="30"/>
      <c r="Q11" s="30"/>
      <c r="R11" s="31"/>
      <c r="S11" s="29"/>
      <c r="T11" s="30"/>
      <c r="U11" s="30"/>
      <c r="V11" s="30"/>
      <c r="W11" s="32"/>
      <c r="X11" s="33">
        <v>0.33333333333333331</v>
      </c>
      <c r="Y11" s="34">
        <v>0.33333333333333331</v>
      </c>
      <c r="Z11" s="34">
        <v>0.53846153846153844</v>
      </c>
      <c r="AA11" s="35">
        <v>0.87179487179487181</v>
      </c>
      <c r="AB11" s="36" t="str">
        <f>IF((S11+T11+U11)&gt;0,(S11+T11)/(S11+T11+U11),"------")</f>
        <v>------</v>
      </c>
      <c r="AC11" s="27">
        <f t="shared" si="0"/>
        <v>3</v>
      </c>
    </row>
    <row r="12" spans="1:29" s="27" customFormat="1" ht="12.6" customHeight="1" x14ac:dyDescent="0.2">
      <c r="A12" s="17" t="s">
        <v>112</v>
      </c>
      <c r="B12" s="28" t="s">
        <v>113</v>
      </c>
      <c r="C12" s="29">
        <v>2</v>
      </c>
      <c r="D12" s="30">
        <v>4</v>
      </c>
      <c r="E12" s="30">
        <v>3</v>
      </c>
      <c r="F12" s="30">
        <v>3</v>
      </c>
      <c r="G12" s="30"/>
      <c r="H12" s="30"/>
      <c r="I12" s="30"/>
      <c r="J12" s="30"/>
      <c r="K12" s="30"/>
      <c r="L12" s="30"/>
      <c r="M12" s="30">
        <v>1</v>
      </c>
      <c r="N12" s="30"/>
      <c r="O12" s="30">
        <v>1</v>
      </c>
      <c r="P12" s="30"/>
      <c r="Q12" s="30"/>
      <c r="R12" s="31"/>
      <c r="S12" s="29"/>
      <c r="T12" s="30">
        <v>1</v>
      </c>
      <c r="U12" s="30"/>
      <c r="V12" s="30"/>
      <c r="W12" s="32"/>
      <c r="X12" s="33">
        <v>0</v>
      </c>
      <c r="Y12" s="34">
        <v>0</v>
      </c>
      <c r="Z12" s="34">
        <v>0.25</v>
      </c>
      <c r="AA12" s="35">
        <v>0.25</v>
      </c>
      <c r="AB12" s="36">
        <f>IF((S12+T12+U12)&gt;0,(S12+T12)/(S12+T12+U12),"------")</f>
        <v>1</v>
      </c>
      <c r="AC12" s="27">
        <f t="shared" si="0"/>
        <v>0</v>
      </c>
    </row>
    <row r="13" spans="1:29" s="27" customFormat="1" ht="12.6" customHeight="1" x14ac:dyDescent="0.2">
      <c r="A13" s="17" t="s">
        <v>104</v>
      </c>
      <c r="B13" s="28" t="s">
        <v>105</v>
      </c>
      <c r="C13" s="29">
        <v>3</v>
      </c>
      <c r="D13" s="30">
        <v>11</v>
      </c>
      <c r="E13" s="30">
        <v>6</v>
      </c>
      <c r="F13" s="30">
        <v>4</v>
      </c>
      <c r="G13" s="30">
        <v>4</v>
      </c>
      <c r="H13" s="30">
        <v>2</v>
      </c>
      <c r="I13" s="30">
        <v>1</v>
      </c>
      <c r="J13" s="30">
        <v>1</v>
      </c>
      <c r="K13" s="30"/>
      <c r="L13" s="30"/>
      <c r="M13" s="30">
        <v>4</v>
      </c>
      <c r="N13" s="30"/>
      <c r="O13" s="30">
        <v>3</v>
      </c>
      <c r="P13" s="30"/>
      <c r="Q13" s="30">
        <v>1</v>
      </c>
      <c r="R13" s="31"/>
      <c r="S13" s="29"/>
      <c r="T13" s="30">
        <v>1</v>
      </c>
      <c r="U13" s="30"/>
      <c r="V13" s="30"/>
      <c r="W13" s="32"/>
      <c r="X13" s="33">
        <v>0.33333333333333331</v>
      </c>
      <c r="Y13" s="34">
        <v>0.83333333333333337</v>
      </c>
      <c r="Z13" s="34">
        <v>0.6</v>
      </c>
      <c r="AA13" s="35">
        <v>1.4333333333333333</v>
      </c>
      <c r="AB13" s="36">
        <f>IF((S13+T13+U13)&gt;0,(S13+T13)/(S13+T13+U13),"------")</f>
        <v>1</v>
      </c>
      <c r="AC13" s="27">
        <f t="shared" si="0"/>
        <v>5</v>
      </c>
    </row>
    <row r="14" spans="1:29" s="27" customFormat="1" ht="12.6" customHeight="1" x14ac:dyDescent="0.2">
      <c r="A14" s="17" t="s">
        <v>114</v>
      </c>
      <c r="B14" s="28" t="s">
        <v>115</v>
      </c>
      <c r="C14" s="29">
        <v>4</v>
      </c>
      <c r="D14" s="30">
        <v>15</v>
      </c>
      <c r="E14" s="30">
        <v>10</v>
      </c>
      <c r="F14" s="30">
        <v>6</v>
      </c>
      <c r="G14" s="30">
        <v>2</v>
      </c>
      <c r="H14" s="30">
        <v>5</v>
      </c>
      <c r="I14" s="30">
        <v>2</v>
      </c>
      <c r="J14" s="30">
        <v>1</v>
      </c>
      <c r="K14" s="30"/>
      <c r="L14" s="30"/>
      <c r="M14" s="30">
        <v>4</v>
      </c>
      <c r="N14" s="30">
        <v>1</v>
      </c>
      <c r="O14" s="30">
        <v>5</v>
      </c>
      <c r="P14" s="30"/>
      <c r="Q14" s="30"/>
      <c r="R14" s="31"/>
      <c r="S14" s="29">
        <v>4</v>
      </c>
      <c r="T14" s="30">
        <v>4</v>
      </c>
      <c r="U14" s="30"/>
      <c r="V14" s="30"/>
      <c r="W14" s="32"/>
      <c r="X14" s="33">
        <v>0.5</v>
      </c>
      <c r="Y14" s="34">
        <v>0.9</v>
      </c>
      <c r="Z14" s="34">
        <v>0.66666666666666663</v>
      </c>
      <c r="AA14" s="35">
        <v>1.5666666666666667</v>
      </c>
      <c r="AB14" s="36">
        <f>IF((S14+T14+U14)&gt;0,(S14+T14)/(S14+T14+U14),"------")</f>
        <v>1</v>
      </c>
      <c r="AC14" s="27">
        <f t="shared" si="0"/>
        <v>9</v>
      </c>
    </row>
    <row r="15" spans="1:29" s="27" customFormat="1" ht="12.6" customHeight="1" x14ac:dyDescent="0.2">
      <c r="A15" s="17" t="s">
        <v>116</v>
      </c>
      <c r="B15" s="28" t="s">
        <v>117</v>
      </c>
      <c r="C15" s="29">
        <v>4</v>
      </c>
      <c r="D15" s="30">
        <v>12</v>
      </c>
      <c r="E15" s="30">
        <v>8</v>
      </c>
      <c r="F15" s="30">
        <v>2</v>
      </c>
      <c r="G15" s="30"/>
      <c r="H15" s="30">
        <v>2</v>
      </c>
      <c r="I15" s="30"/>
      <c r="J15" s="30"/>
      <c r="K15" s="30"/>
      <c r="L15" s="30">
        <v>1</v>
      </c>
      <c r="M15" s="30">
        <v>3</v>
      </c>
      <c r="N15" s="30">
        <v>1</v>
      </c>
      <c r="O15" s="30">
        <v>2</v>
      </c>
      <c r="P15" s="30"/>
      <c r="Q15" s="30"/>
      <c r="R15" s="31"/>
      <c r="S15" s="29">
        <v>1</v>
      </c>
      <c r="T15" s="30">
        <v>5</v>
      </c>
      <c r="U15" s="30">
        <v>2</v>
      </c>
      <c r="V15" s="30"/>
      <c r="W15" s="32"/>
      <c r="X15" s="33">
        <v>0.25</v>
      </c>
      <c r="Y15" s="34">
        <v>0.25</v>
      </c>
      <c r="Z15" s="34">
        <v>0.5</v>
      </c>
      <c r="AA15" s="35">
        <v>0.75</v>
      </c>
      <c r="AB15" s="36">
        <f>IF((S15+T15+U15)&gt;0,(S15+T15)/(S15+T15+U15),"------")</f>
        <v>0.75</v>
      </c>
      <c r="AC15" s="27">
        <f t="shared" si="0"/>
        <v>2</v>
      </c>
    </row>
    <row r="16" spans="1:29" s="27" customFormat="1" ht="12.6" customHeight="1" x14ac:dyDescent="0.2">
      <c r="A16" s="17" t="s">
        <v>106</v>
      </c>
      <c r="B16" s="28" t="s">
        <v>107</v>
      </c>
      <c r="C16" s="29">
        <v>4</v>
      </c>
      <c r="D16" s="30">
        <v>12</v>
      </c>
      <c r="E16" s="30">
        <v>10</v>
      </c>
      <c r="F16" s="30">
        <v>2</v>
      </c>
      <c r="G16" s="30">
        <v>4</v>
      </c>
      <c r="H16" s="30">
        <v>4</v>
      </c>
      <c r="I16" s="30">
        <v>2</v>
      </c>
      <c r="J16" s="30"/>
      <c r="K16" s="30"/>
      <c r="L16" s="30">
        <v>1</v>
      </c>
      <c r="M16" s="30">
        <v>2</v>
      </c>
      <c r="N16" s="30"/>
      <c r="O16" s="30">
        <v>1</v>
      </c>
      <c r="P16" s="30"/>
      <c r="Q16" s="30"/>
      <c r="R16" s="31"/>
      <c r="S16" s="29">
        <v>5</v>
      </c>
      <c r="T16" s="30">
        <v>3</v>
      </c>
      <c r="U16" s="30">
        <v>1</v>
      </c>
      <c r="V16" s="30"/>
      <c r="W16" s="32"/>
      <c r="X16" s="33">
        <v>0.4</v>
      </c>
      <c r="Y16" s="34">
        <v>0.6</v>
      </c>
      <c r="Z16" s="34">
        <v>0.5</v>
      </c>
      <c r="AA16" s="35">
        <v>1.1000000000000001</v>
      </c>
      <c r="AB16" s="36">
        <f>IF((S16+T16+U16)&gt;0,(S16+T16)/(S16+T16+U16),"------")</f>
        <v>0.88888888888888884</v>
      </c>
      <c r="AC16" s="27">
        <f t="shared" si="0"/>
        <v>6</v>
      </c>
    </row>
    <row r="17" spans="1:29" s="27" customFormat="1" ht="12.6" customHeight="1" x14ac:dyDescent="0.2">
      <c r="A17" s="1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 t="s">
        <v>97</v>
      </c>
      <c r="Y17" s="34" t="s">
        <v>97</v>
      </c>
      <c r="Z17" s="34" t="s">
        <v>97</v>
      </c>
      <c r="AA17" s="35" t="s">
        <v>97</v>
      </c>
      <c r="AB17" s="3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1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 t="s">
        <v>97</v>
      </c>
      <c r="Y18" s="34" t="s">
        <v>97</v>
      </c>
      <c r="Z18" s="34" t="s">
        <v>97</v>
      </c>
      <c r="AA18" s="35" t="s">
        <v>97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/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2"/>
      <c r="X19" s="33" t="s">
        <v>97</v>
      </c>
      <c r="Y19" s="34" t="s">
        <v>97</v>
      </c>
      <c r="Z19" s="34" t="s">
        <v>97</v>
      </c>
      <c r="AA19" s="35" t="s">
        <v>97</v>
      </c>
      <c r="AB19" s="36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0"/>
      <c r="E22" s="30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6"/>
      <c r="B38" s="4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8"/>
      <c r="B39" s="49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8"/>
      <c r="B40" s="49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4</v>
      </c>
      <c r="D41" s="54">
        <v>117</v>
      </c>
      <c r="E41" s="55">
        <v>87</v>
      </c>
      <c r="F41" s="54">
        <v>43</v>
      </c>
      <c r="G41" s="55">
        <v>29</v>
      </c>
      <c r="H41" s="54">
        <v>38</v>
      </c>
      <c r="I41" s="55">
        <v>11</v>
      </c>
      <c r="J41" s="54">
        <v>2</v>
      </c>
      <c r="K41" s="55">
        <v>0</v>
      </c>
      <c r="L41" s="54">
        <v>7</v>
      </c>
      <c r="M41" s="55">
        <v>24</v>
      </c>
      <c r="N41" s="54">
        <v>3</v>
      </c>
      <c r="O41" s="55">
        <v>18</v>
      </c>
      <c r="P41" s="54">
        <v>0</v>
      </c>
      <c r="Q41" s="55">
        <v>2</v>
      </c>
      <c r="R41" s="56">
        <v>1</v>
      </c>
      <c r="S41" s="53">
        <v>21</v>
      </c>
      <c r="T41" s="54">
        <v>54</v>
      </c>
      <c r="U41" s="55">
        <v>3</v>
      </c>
      <c r="V41" s="55">
        <v>1</v>
      </c>
      <c r="W41" s="57">
        <v>0</v>
      </c>
      <c r="X41" s="58">
        <v>0.43678160919540232</v>
      </c>
      <c r="Y41" s="59">
        <v>0.60919540229885061</v>
      </c>
      <c r="Z41" s="59">
        <v>0.56521739130434778</v>
      </c>
      <c r="AA41" s="59">
        <v>1.1744127936031985</v>
      </c>
      <c r="AB41" s="60">
        <f>IF((S41+T41+U41)=0,"------",(S41+T41)/(S41+T41+U41))</f>
        <v>0.96153846153846156</v>
      </c>
      <c r="AC41" s="27">
        <f t="shared" si="0"/>
        <v>53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99</v>
      </c>
      <c r="B44" s="71" t="s">
        <v>101</v>
      </c>
      <c r="C44" s="19">
        <v>1</v>
      </c>
      <c r="D44" s="20">
        <v>1</v>
      </c>
      <c r="E44" s="20">
        <v>9</v>
      </c>
      <c r="F44" s="72">
        <v>1.6666666666666665</v>
      </c>
      <c r="G44" s="73"/>
      <c r="H44" s="20">
        <v>4</v>
      </c>
      <c r="I44" s="20">
        <v>2</v>
      </c>
      <c r="J44" s="20">
        <v>2</v>
      </c>
      <c r="K44" s="20">
        <v>1</v>
      </c>
      <c r="L44" s="20"/>
      <c r="M44" s="20">
        <v>3</v>
      </c>
      <c r="N44" s="20">
        <v>4</v>
      </c>
      <c r="O44" s="20"/>
      <c r="P44" s="20">
        <v>6</v>
      </c>
      <c r="Q44" s="20"/>
      <c r="R44" s="20"/>
      <c r="S44" s="20"/>
      <c r="T44" s="22"/>
      <c r="U44" s="74">
        <v>8.4</v>
      </c>
      <c r="V44" s="75"/>
      <c r="W44" s="76">
        <v>0.25</v>
      </c>
      <c r="X44" s="77"/>
      <c r="Y44" s="78">
        <v>0.60000000000000009</v>
      </c>
      <c r="Z44" s="79">
        <v>1.8000000000000003</v>
      </c>
      <c r="AA44" s="80">
        <v>2.4000000000000004</v>
      </c>
    </row>
    <row r="45" spans="1:29" s="27" customFormat="1" ht="12" customHeight="1" x14ac:dyDescent="0.2">
      <c r="A45" s="46" t="s">
        <v>99</v>
      </c>
      <c r="B45" s="47" t="s">
        <v>100</v>
      </c>
      <c r="C45" s="29">
        <v>1</v>
      </c>
      <c r="D45" s="30">
        <v>1</v>
      </c>
      <c r="E45" s="30">
        <v>16</v>
      </c>
      <c r="F45" s="81">
        <v>4</v>
      </c>
      <c r="G45" s="82"/>
      <c r="H45" s="30">
        <v>14</v>
      </c>
      <c r="I45" s="30">
        <v>1</v>
      </c>
      <c r="J45" s="30">
        <v>1</v>
      </c>
      <c r="K45" s="30">
        <v>2</v>
      </c>
      <c r="L45" s="30"/>
      <c r="M45" s="30">
        <v>2</v>
      </c>
      <c r="N45" s="30">
        <v>1</v>
      </c>
      <c r="O45" s="30">
        <v>1</v>
      </c>
      <c r="P45" s="30"/>
      <c r="Q45" s="30"/>
      <c r="R45" s="30">
        <v>1</v>
      </c>
      <c r="S45" s="30"/>
      <c r="T45" s="32"/>
      <c r="U45" s="83">
        <v>1.75</v>
      </c>
      <c r="V45" s="84"/>
      <c r="W45" s="85">
        <v>0.14285714285714285</v>
      </c>
      <c r="X45" s="86"/>
      <c r="Y45" s="87">
        <v>0.5</v>
      </c>
      <c r="Z45" s="88">
        <v>0.5</v>
      </c>
      <c r="AA45" s="89">
        <v>0.25</v>
      </c>
    </row>
    <row r="46" spans="1:29" s="27" customFormat="1" ht="12" customHeight="1" x14ac:dyDescent="0.2">
      <c r="A46" s="46" t="s">
        <v>114</v>
      </c>
      <c r="B46" s="47" t="s">
        <v>115</v>
      </c>
      <c r="C46" s="29">
        <v>2</v>
      </c>
      <c r="D46" s="30">
        <v>1</v>
      </c>
      <c r="E46" s="30">
        <v>40</v>
      </c>
      <c r="F46" s="81">
        <v>9.3333333333333339</v>
      </c>
      <c r="G46" s="82"/>
      <c r="H46" s="30">
        <v>38</v>
      </c>
      <c r="I46" s="30">
        <v>6</v>
      </c>
      <c r="J46" s="30">
        <v>2</v>
      </c>
      <c r="K46" s="30">
        <v>9</v>
      </c>
      <c r="L46" s="30"/>
      <c r="M46" s="30">
        <v>13</v>
      </c>
      <c r="N46" s="30">
        <v>1</v>
      </c>
      <c r="O46" s="30"/>
      <c r="P46" s="30"/>
      <c r="Q46" s="30"/>
      <c r="R46" s="30">
        <v>1</v>
      </c>
      <c r="S46" s="30">
        <v>1</v>
      </c>
      <c r="T46" s="32"/>
      <c r="U46" s="83">
        <v>1.5</v>
      </c>
      <c r="V46" s="84"/>
      <c r="W46" s="85">
        <v>0.23684210526315788</v>
      </c>
      <c r="X46" s="86"/>
      <c r="Y46" s="87">
        <v>0.96428571428571419</v>
      </c>
      <c r="Z46" s="88">
        <v>1.3928571428571428</v>
      </c>
      <c r="AA46" s="89">
        <v>0.10714285714285714</v>
      </c>
    </row>
    <row r="47" spans="1:29" s="27" customFormat="1" ht="12" customHeight="1" x14ac:dyDescent="0.2">
      <c r="A47" s="46" t="s">
        <v>116</v>
      </c>
      <c r="B47" s="47" t="s">
        <v>117</v>
      </c>
      <c r="C47" s="29">
        <v>1</v>
      </c>
      <c r="D47" s="30">
        <v>1</v>
      </c>
      <c r="E47" s="30">
        <v>14</v>
      </c>
      <c r="F47" s="81">
        <v>3</v>
      </c>
      <c r="G47" s="82"/>
      <c r="H47" s="30">
        <v>7</v>
      </c>
      <c r="I47" s="30">
        <v>2</v>
      </c>
      <c r="J47" s="30">
        <v>2</v>
      </c>
      <c r="K47" s="30">
        <v>2</v>
      </c>
      <c r="L47" s="30"/>
      <c r="M47" s="30">
        <v>3</v>
      </c>
      <c r="N47" s="30">
        <v>7</v>
      </c>
      <c r="O47" s="30"/>
      <c r="P47" s="30"/>
      <c r="Q47" s="30"/>
      <c r="R47" s="30">
        <v>1</v>
      </c>
      <c r="S47" s="30"/>
      <c r="T47" s="32"/>
      <c r="U47" s="83">
        <v>4.666666666666667</v>
      </c>
      <c r="V47" s="84"/>
      <c r="W47" s="85">
        <v>0.2857142857142857</v>
      </c>
      <c r="X47" s="86"/>
      <c r="Y47" s="87">
        <v>0.66666666666666663</v>
      </c>
      <c r="Z47" s="88">
        <v>1</v>
      </c>
      <c r="AA47" s="89">
        <v>2.3333333333333335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4</v>
      </c>
      <c r="D58" s="55">
        <v>4</v>
      </c>
      <c r="E58" s="56">
        <v>79</v>
      </c>
      <c r="F58" s="106">
        <v>18.000000000000004</v>
      </c>
      <c r="G58" s="107"/>
      <c r="H58" s="55">
        <v>63</v>
      </c>
      <c r="I58" s="56">
        <v>11</v>
      </c>
      <c r="J58" s="55">
        <v>7</v>
      </c>
      <c r="K58" s="55">
        <v>14</v>
      </c>
      <c r="L58" s="55">
        <v>0</v>
      </c>
      <c r="M58" s="55">
        <v>21</v>
      </c>
      <c r="N58" s="56">
        <v>13</v>
      </c>
      <c r="O58" s="55">
        <v>1</v>
      </c>
      <c r="P58" s="56">
        <v>6</v>
      </c>
      <c r="Q58" s="55">
        <v>0</v>
      </c>
      <c r="R58" s="56">
        <v>3</v>
      </c>
      <c r="S58" s="55">
        <v>1</v>
      </c>
      <c r="T58" s="108">
        <v>0</v>
      </c>
      <c r="U58" s="109">
        <v>2.7222222222222219</v>
      </c>
      <c r="V58" s="110"/>
      <c r="W58" s="111">
        <v>0.22222222222222221</v>
      </c>
      <c r="X58" s="67"/>
      <c r="Y58" s="112">
        <v>0.77777777777777768</v>
      </c>
      <c r="Z58" s="113">
        <v>1.1666666666666665</v>
      </c>
      <c r="AA58" s="114">
        <v>0.7222222222222221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22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121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121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122</v>
      </c>
      <c r="B5" s="18" t="s">
        <v>123</v>
      </c>
      <c r="C5" s="19">
        <v>4</v>
      </c>
      <c r="D5" s="20">
        <v>12</v>
      </c>
      <c r="E5" s="20">
        <v>10</v>
      </c>
      <c r="F5" s="20">
        <v>4</v>
      </c>
      <c r="G5" s="20"/>
      <c r="H5" s="20">
        <v>3</v>
      </c>
      <c r="I5" s="20"/>
      <c r="J5" s="20"/>
      <c r="K5" s="20"/>
      <c r="L5" s="20">
        <v>3</v>
      </c>
      <c r="M5" s="20">
        <v>1</v>
      </c>
      <c r="N5" s="20">
        <v>1</v>
      </c>
      <c r="O5" s="20">
        <v>6</v>
      </c>
      <c r="P5" s="20">
        <v>1</v>
      </c>
      <c r="Q5" s="20"/>
      <c r="R5" s="21"/>
      <c r="S5" s="19">
        <v>1</v>
      </c>
      <c r="T5" s="20"/>
      <c r="U5" s="20">
        <v>1</v>
      </c>
      <c r="V5" s="20"/>
      <c r="W5" s="22"/>
      <c r="X5" s="23">
        <v>0.3</v>
      </c>
      <c r="Y5" s="24">
        <v>0.3</v>
      </c>
      <c r="Z5" s="24">
        <v>0.41666666666666669</v>
      </c>
      <c r="AA5" s="25">
        <v>0.71666666666666667</v>
      </c>
      <c r="AB5" s="26">
        <f>IF((S5+T5+U5)&gt;0,(S5+T5)/(S5+T5+U5),"------")</f>
        <v>0.5</v>
      </c>
      <c r="AC5" s="27">
        <f>(H5-I5-J5-K5)+(2*I5)+(3*J5)+(4*K5)</f>
        <v>3</v>
      </c>
    </row>
    <row r="6" spans="1:29" s="27" customFormat="1" ht="12.6" customHeight="1" x14ac:dyDescent="0.2">
      <c r="A6" s="17" t="s">
        <v>124</v>
      </c>
      <c r="B6" s="28" t="s">
        <v>125</v>
      </c>
      <c r="C6" s="29">
        <v>4</v>
      </c>
      <c r="D6" s="30">
        <v>15</v>
      </c>
      <c r="E6" s="30">
        <v>9</v>
      </c>
      <c r="F6" s="30">
        <v>8</v>
      </c>
      <c r="G6" s="30">
        <v>3</v>
      </c>
      <c r="H6" s="30">
        <v>5</v>
      </c>
      <c r="I6" s="30">
        <v>1</v>
      </c>
      <c r="J6" s="30"/>
      <c r="K6" s="30">
        <v>1</v>
      </c>
      <c r="L6" s="30">
        <v>1</v>
      </c>
      <c r="M6" s="30">
        <v>2</v>
      </c>
      <c r="N6" s="30">
        <v>3</v>
      </c>
      <c r="O6" s="30">
        <v>1</v>
      </c>
      <c r="P6" s="30"/>
      <c r="Q6" s="30"/>
      <c r="R6" s="31">
        <v>1</v>
      </c>
      <c r="S6" s="29">
        <v>7</v>
      </c>
      <c r="T6" s="30">
        <v>5</v>
      </c>
      <c r="U6" s="30">
        <v>1</v>
      </c>
      <c r="V6" s="30"/>
      <c r="W6" s="32"/>
      <c r="X6" s="33">
        <v>0.55555555555555558</v>
      </c>
      <c r="Y6" s="34">
        <v>1</v>
      </c>
      <c r="Z6" s="34">
        <v>0.66666666666666663</v>
      </c>
      <c r="AA6" s="35">
        <v>1.6666666666666665</v>
      </c>
      <c r="AB6" s="36">
        <f>IF((S6+T6+U6)&gt;0,(S6+T6)/(S6+T6+U6),"------")</f>
        <v>0.92307692307692313</v>
      </c>
      <c r="AC6" s="27">
        <f t="shared" ref="AC6:AC41" si="0">(H6-I6-J6-K6)+(2*I6)+(3*J6)+(4*K6)</f>
        <v>9</v>
      </c>
    </row>
    <row r="7" spans="1:29" s="27" customFormat="1" ht="12.6" customHeight="1" x14ac:dyDescent="0.2">
      <c r="A7" s="17" t="s">
        <v>126</v>
      </c>
      <c r="B7" s="28" t="s">
        <v>127</v>
      </c>
      <c r="C7" s="29">
        <v>5</v>
      </c>
      <c r="D7" s="30">
        <v>19</v>
      </c>
      <c r="E7" s="30">
        <v>16</v>
      </c>
      <c r="F7" s="30">
        <v>7</v>
      </c>
      <c r="G7" s="30">
        <v>8</v>
      </c>
      <c r="H7" s="30">
        <v>5</v>
      </c>
      <c r="I7" s="30">
        <v>1</v>
      </c>
      <c r="J7" s="30"/>
      <c r="K7" s="30">
        <v>1</v>
      </c>
      <c r="L7" s="30">
        <v>1</v>
      </c>
      <c r="M7" s="30"/>
      <c r="N7" s="30">
        <v>3</v>
      </c>
      <c r="O7" s="30">
        <v>4</v>
      </c>
      <c r="P7" s="30"/>
      <c r="Q7" s="30"/>
      <c r="R7" s="31"/>
      <c r="S7" s="29">
        <v>3</v>
      </c>
      <c r="T7" s="30">
        <v>34</v>
      </c>
      <c r="U7" s="30">
        <v>3</v>
      </c>
      <c r="V7" s="30">
        <v>2</v>
      </c>
      <c r="W7" s="32"/>
      <c r="X7" s="33">
        <v>0.3125</v>
      </c>
      <c r="Y7" s="34">
        <v>0.5625</v>
      </c>
      <c r="Z7" s="34">
        <v>0.42105263157894735</v>
      </c>
      <c r="AA7" s="35">
        <v>0.98355263157894735</v>
      </c>
      <c r="AB7" s="36">
        <f>IF((S7+T7+U7)&gt;0,(S7+T7)/(S7+T7+U7),"------")</f>
        <v>0.92500000000000004</v>
      </c>
      <c r="AC7" s="27">
        <f t="shared" si="0"/>
        <v>9</v>
      </c>
    </row>
    <row r="8" spans="1:29" s="27" customFormat="1" ht="12.6" customHeight="1" x14ac:dyDescent="0.2">
      <c r="A8" s="17" t="s">
        <v>128</v>
      </c>
      <c r="B8" s="28" t="s">
        <v>129</v>
      </c>
      <c r="C8" s="29">
        <v>4</v>
      </c>
      <c r="D8" s="30">
        <v>5</v>
      </c>
      <c r="E8" s="30">
        <v>4</v>
      </c>
      <c r="F8" s="30"/>
      <c r="G8" s="30"/>
      <c r="H8" s="30">
        <v>2</v>
      </c>
      <c r="I8" s="30"/>
      <c r="J8" s="30"/>
      <c r="K8" s="30"/>
      <c r="L8" s="30">
        <v>1</v>
      </c>
      <c r="M8" s="30">
        <v>1</v>
      </c>
      <c r="N8" s="30"/>
      <c r="O8" s="30">
        <v>2</v>
      </c>
      <c r="P8" s="30"/>
      <c r="Q8" s="30"/>
      <c r="R8" s="31"/>
      <c r="S8" s="29"/>
      <c r="T8" s="30"/>
      <c r="U8" s="30"/>
      <c r="V8" s="30"/>
      <c r="W8" s="32"/>
      <c r="X8" s="33">
        <v>0.5</v>
      </c>
      <c r="Y8" s="34">
        <v>0.5</v>
      </c>
      <c r="Z8" s="34">
        <v>0.6</v>
      </c>
      <c r="AA8" s="35">
        <v>1.1000000000000001</v>
      </c>
      <c r="AB8" s="36" t="str">
        <f>IF((S8+T8+U8)&gt;0,(S8+T8)/(S8+T8+U8),"------")</f>
        <v>------</v>
      </c>
      <c r="AC8" s="27">
        <f t="shared" si="0"/>
        <v>2</v>
      </c>
    </row>
    <row r="9" spans="1:29" s="27" customFormat="1" ht="12.6" customHeight="1" x14ac:dyDescent="0.2">
      <c r="A9" s="17" t="s">
        <v>130</v>
      </c>
      <c r="B9" s="28" t="s">
        <v>131</v>
      </c>
      <c r="C9" s="29">
        <v>5</v>
      </c>
      <c r="D9" s="30">
        <v>21</v>
      </c>
      <c r="E9" s="30">
        <v>16</v>
      </c>
      <c r="F9" s="30">
        <v>6</v>
      </c>
      <c r="G9" s="30">
        <v>2</v>
      </c>
      <c r="H9" s="30">
        <v>7</v>
      </c>
      <c r="I9" s="30"/>
      <c r="J9" s="30"/>
      <c r="K9" s="30"/>
      <c r="L9" s="30"/>
      <c r="M9" s="30">
        <v>2</v>
      </c>
      <c r="N9" s="30"/>
      <c r="O9" s="30">
        <v>6</v>
      </c>
      <c r="P9" s="30"/>
      <c r="Q9" s="30">
        <v>3</v>
      </c>
      <c r="R9" s="31"/>
      <c r="S9" s="29">
        <v>6</v>
      </c>
      <c r="T9" s="30">
        <v>36</v>
      </c>
      <c r="U9" s="30">
        <v>1</v>
      </c>
      <c r="V9" s="30">
        <v>1</v>
      </c>
      <c r="W9" s="32"/>
      <c r="X9" s="33">
        <v>0.4375</v>
      </c>
      <c r="Y9" s="34">
        <v>0.4375</v>
      </c>
      <c r="Z9" s="34">
        <v>0.5</v>
      </c>
      <c r="AA9" s="35">
        <v>0.9375</v>
      </c>
      <c r="AB9" s="36">
        <f>IF((S9+T9+U9)&gt;0,(S9+T9)/(S9+T9+U9),"------")</f>
        <v>0.97674418604651159</v>
      </c>
      <c r="AC9" s="27">
        <f t="shared" si="0"/>
        <v>7</v>
      </c>
    </row>
    <row r="10" spans="1:29" s="27" customFormat="1" ht="12.6" customHeight="1" x14ac:dyDescent="0.2">
      <c r="A10" s="17" t="s">
        <v>132</v>
      </c>
      <c r="B10" s="28" t="s">
        <v>133</v>
      </c>
      <c r="C10" s="29">
        <v>5</v>
      </c>
      <c r="D10" s="30">
        <v>15</v>
      </c>
      <c r="E10" s="30">
        <v>12</v>
      </c>
      <c r="F10" s="30">
        <v>3</v>
      </c>
      <c r="G10" s="30"/>
      <c r="H10" s="30">
        <v>1</v>
      </c>
      <c r="I10" s="30"/>
      <c r="J10" s="30"/>
      <c r="K10" s="30"/>
      <c r="L10" s="30">
        <v>4</v>
      </c>
      <c r="M10" s="30">
        <v>3</v>
      </c>
      <c r="N10" s="30"/>
      <c r="O10" s="30"/>
      <c r="P10" s="30"/>
      <c r="Q10" s="30"/>
      <c r="R10" s="31"/>
      <c r="S10" s="29">
        <v>3</v>
      </c>
      <c r="T10" s="30">
        <v>2</v>
      </c>
      <c r="U10" s="30">
        <v>1</v>
      </c>
      <c r="V10" s="30">
        <v>1</v>
      </c>
      <c r="W10" s="32"/>
      <c r="X10" s="33">
        <v>8.3333333333333329E-2</v>
      </c>
      <c r="Y10" s="34">
        <v>8.3333333333333329E-2</v>
      </c>
      <c r="Z10" s="34">
        <v>0.26666666666666666</v>
      </c>
      <c r="AA10" s="35">
        <v>0.35</v>
      </c>
      <c r="AB10" s="36">
        <f>IF((S10+T10+U10)&gt;0,(S10+T10)/(S10+T10+U10),"------")</f>
        <v>0.83333333333333337</v>
      </c>
      <c r="AC10" s="27">
        <f t="shared" si="0"/>
        <v>1</v>
      </c>
    </row>
    <row r="11" spans="1:29" s="27" customFormat="1" ht="12.6" customHeight="1" x14ac:dyDescent="0.2">
      <c r="A11" s="17" t="s">
        <v>134</v>
      </c>
      <c r="B11" s="28" t="s">
        <v>135</v>
      </c>
      <c r="C11" s="29">
        <v>5</v>
      </c>
      <c r="D11" s="30">
        <v>8</v>
      </c>
      <c r="E11" s="30">
        <v>6</v>
      </c>
      <c r="F11" s="30"/>
      <c r="G11" s="30">
        <v>5</v>
      </c>
      <c r="H11" s="30">
        <v>4</v>
      </c>
      <c r="I11" s="30">
        <v>3</v>
      </c>
      <c r="J11" s="30"/>
      <c r="K11" s="30"/>
      <c r="L11" s="30"/>
      <c r="M11" s="30">
        <v>2</v>
      </c>
      <c r="N11" s="30"/>
      <c r="O11" s="30"/>
      <c r="P11" s="30"/>
      <c r="Q11" s="30"/>
      <c r="R11" s="31"/>
      <c r="S11" s="29">
        <v>6</v>
      </c>
      <c r="T11" s="30">
        <v>3</v>
      </c>
      <c r="U11" s="30"/>
      <c r="V11" s="30"/>
      <c r="W11" s="32"/>
      <c r="X11" s="33">
        <v>0.66666666666666663</v>
      </c>
      <c r="Y11" s="34">
        <v>1.1666666666666667</v>
      </c>
      <c r="Z11" s="34">
        <v>0.75</v>
      </c>
      <c r="AA11" s="35">
        <v>1.9166666666666667</v>
      </c>
      <c r="AB11" s="36">
        <f>IF((S11+T11+U11)&gt;0,(S11+T11)/(S11+T11+U11),"------")</f>
        <v>1</v>
      </c>
      <c r="AC11" s="27">
        <f t="shared" si="0"/>
        <v>7</v>
      </c>
    </row>
    <row r="12" spans="1:29" s="27" customFormat="1" ht="12.6" customHeight="1" x14ac:dyDescent="0.2">
      <c r="A12" s="17" t="s">
        <v>136</v>
      </c>
      <c r="B12" s="28" t="s">
        <v>111</v>
      </c>
      <c r="C12" s="29">
        <v>4</v>
      </c>
      <c r="D12" s="30">
        <v>11</v>
      </c>
      <c r="E12" s="30">
        <v>10</v>
      </c>
      <c r="F12" s="30">
        <v>2</v>
      </c>
      <c r="G12" s="30"/>
      <c r="H12" s="30">
        <v>3</v>
      </c>
      <c r="I12" s="30"/>
      <c r="J12" s="30"/>
      <c r="K12" s="30"/>
      <c r="L12" s="30">
        <v>3</v>
      </c>
      <c r="M12" s="30"/>
      <c r="N12" s="30">
        <v>1</v>
      </c>
      <c r="O12" s="30">
        <v>1</v>
      </c>
      <c r="P12" s="30"/>
      <c r="Q12" s="30"/>
      <c r="R12" s="31"/>
      <c r="S12" s="29"/>
      <c r="T12" s="30">
        <v>1</v>
      </c>
      <c r="U12" s="30"/>
      <c r="V12" s="30"/>
      <c r="W12" s="32"/>
      <c r="X12" s="33">
        <v>0.3</v>
      </c>
      <c r="Y12" s="34">
        <v>0.3</v>
      </c>
      <c r="Z12" s="34">
        <v>0.36363636363636365</v>
      </c>
      <c r="AA12" s="35">
        <v>0.66363636363636358</v>
      </c>
      <c r="AB12" s="36">
        <f>IF((S12+T12+U12)&gt;0,(S12+T12)/(S12+T12+U12),"------")</f>
        <v>1</v>
      </c>
      <c r="AC12" s="27">
        <f t="shared" si="0"/>
        <v>3</v>
      </c>
    </row>
    <row r="13" spans="1:29" s="27" customFormat="1" ht="12.6" customHeight="1" x14ac:dyDescent="0.2">
      <c r="A13" s="17" t="s">
        <v>137</v>
      </c>
      <c r="B13" s="28" t="s">
        <v>105</v>
      </c>
      <c r="C13" s="29">
        <v>2</v>
      </c>
      <c r="D13" s="30">
        <v>6</v>
      </c>
      <c r="E13" s="30">
        <v>3</v>
      </c>
      <c r="F13" s="30">
        <v>2</v>
      </c>
      <c r="G13" s="30">
        <v>1</v>
      </c>
      <c r="H13" s="30"/>
      <c r="I13" s="30"/>
      <c r="J13" s="30"/>
      <c r="K13" s="30"/>
      <c r="L13" s="30">
        <v>2</v>
      </c>
      <c r="M13" s="30"/>
      <c r="N13" s="30">
        <v>1</v>
      </c>
      <c r="O13" s="30"/>
      <c r="P13" s="30"/>
      <c r="Q13" s="30">
        <v>2</v>
      </c>
      <c r="R13" s="31"/>
      <c r="S13" s="29"/>
      <c r="T13" s="30">
        <v>1</v>
      </c>
      <c r="U13" s="30"/>
      <c r="V13" s="30"/>
      <c r="W13" s="32"/>
      <c r="X13" s="33">
        <v>0</v>
      </c>
      <c r="Y13" s="34">
        <v>0</v>
      </c>
      <c r="Z13" s="34">
        <v>0.25</v>
      </c>
      <c r="AA13" s="35">
        <v>0.25</v>
      </c>
      <c r="AB13" s="36">
        <f>IF((S13+T13+U13)&gt;0,(S13+T13)/(S13+T13+U13),"------")</f>
        <v>1</v>
      </c>
      <c r="AC13" s="27">
        <f t="shared" si="0"/>
        <v>0</v>
      </c>
    </row>
    <row r="14" spans="1:29" s="27" customFormat="1" ht="12.6" customHeight="1" x14ac:dyDescent="0.2">
      <c r="A14" s="17" t="s">
        <v>138</v>
      </c>
      <c r="B14" s="28" t="s">
        <v>139</v>
      </c>
      <c r="C14" s="29">
        <v>5</v>
      </c>
      <c r="D14" s="30">
        <v>16</v>
      </c>
      <c r="E14" s="30">
        <v>14</v>
      </c>
      <c r="F14" s="30">
        <v>1</v>
      </c>
      <c r="G14" s="30">
        <v>2</v>
      </c>
      <c r="H14" s="30">
        <v>2</v>
      </c>
      <c r="I14" s="30"/>
      <c r="J14" s="30"/>
      <c r="K14" s="30"/>
      <c r="L14" s="30">
        <v>2</v>
      </c>
      <c r="M14" s="30">
        <v>2</v>
      </c>
      <c r="N14" s="30"/>
      <c r="O14" s="30"/>
      <c r="P14" s="30"/>
      <c r="Q14" s="30"/>
      <c r="R14" s="31"/>
      <c r="S14" s="29">
        <v>1</v>
      </c>
      <c r="T14" s="30">
        <v>3</v>
      </c>
      <c r="U14" s="30">
        <v>1</v>
      </c>
      <c r="V14" s="30"/>
      <c r="W14" s="32"/>
      <c r="X14" s="33">
        <v>0.14285714285714285</v>
      </c>
      <c r="Y14" s="34">
        <v>0.14285714285714285</v>
      </c>
      <c r="Z14" s="34">
        <v>0.25</v>
      </c>
      <c r="AA14" s="35">
        <v>0.39285714285714285</v>
      </c>
      <c r="AB14" s="36">
        <f>IF((S14+T14+U14)&gt;0,(S14+T14)/(S14+T14+U14),"------")</f>
        <v>0.8</v>
      </c>
      <c r="AC14" s="27">
        <f t="shared" si="0"/>
        <v>2</v>
      </c>
    </row>
    <row r="15" spans="1:29" s="27" customFormat="1" ht="12.6" customHeight="1" x14ac:dyDescent="0.2">
      <c r="A15" s="17" t="s">
        <v>140</v>
      </c>
      <c r="B15" s="28" t="s">
        <v>141</v>
      </c>
      <c r="C15" s="29">
        <v>5</v>
      </c>
      <c r="D15" s="30">
        <v>20</v>
      </c>
      <c r="E15" s="30">
        <v>16</v>
      </c>
      <c r="F15" s="30">
        <v>3</v>
      </c>
      <c r="G15" s="30">
        <v>6</v>
      </c>
      <c r="H15" s="30">
        <v>4</v>
      </c>
      <c r="I15" s="30">
        <v>1</v>
      </c>
      <c r="J15" s="30"/>
      <c r="K15" s="30"/>
      <c r="L15" s="30">
        <v>1</v>
      </c>
      <c r="M15" s="30">
        <v>3</v>
      </c>
      <c r="N15" s="30">
        <v>1</v>
      </c>
      <c r="O15" s="30">
        <v>1</v>
      </c>
      <c r="P15" s="30"/>
      <c r="Q15" s="30"/>
      <c r="R15" s="31"/>
      <c r="S15" s="29">
        <v>7</v>
      </c>
      <c r="T15" s="30">
        <v>2</v>
      </c>
      <c r="U15" s="30">
        <v>2</v>
      </c>
      <c r="V15" s="30"/>
      <c r="W15" s="32"/>
      <c r="X15" s="33">
        <v>0.25</v>
      </c>
      <c r="Y15" s="34">
        <v>0.3125</v>
      </c>
      <c r="Z15" s="34">
        <v>0.4</v>
      </c>
      <c r="AA15" s="35">
        <v>0.71250000000000002</v>
      </c>
      <c r="AB15" s="36">
        <f>IF((S15+T15+U15)&gt;0,(S15+T15)/(S15+T15+U15),"------")</f>
        <v>0.81818181818181823</v>
      </c>
      <c r="AC15" s="27">
        <f t="shared" si="0"/>
        <v>5</v>
      </c>
    </row>
    <row r="16" spans="1:29" s="27" customFormat="1" ht="12.6" customHeight="1" x14ac:dyDescent="0.2">
      <c r="A16" s="17" t="s">
        <v>142</v>
      </c>
      <c r="B16" s="28" t="s">
        <v>143</v>
      </c>
      <c r="C16" s="29">
        <v>5</v>
      </c>
      <c r="D16" s="30">
        <v>19</v>
      </c>
      <c r="E16" s="30">
        <v>17</v>
      </c>
      <c r="F16" s="30">
        <v>8</v>
      </c>
      <c r="G16" s="30">
        <v>6</v>
      </c>
      <c r="H16" s="30">
        <v>8</v>
      </c>
      <c r="I16" s="30">
        <v>2</v>
      </c>
      <c r="J16" s="30">
        <v>1</v>
      </c>
      <c r="K16" s="30"/>
      <c r="L16" s="30">
        <v>4</v>
      </c>
      <c r="M16" s="30">
        <v>2</v>
      </c>
      <c r="N16" s="30"/>
      <c r="O16" s="30">
        <v>7</v>
      </c>
      <c r="P16" s="30"/>
      <c r="Q16" s="30"/>
      <c r="R16" s="31"/>
      <c r="S16" s="29">
        <v>1</v>
      </c>
      <c r="T16" s="30">
        <v>2</v>
      </c>
      <c r="U16" s="30">
        <v>1</v>
      </c>
      <c r="V16" s="30"/>
      <c r="W16" s="32"/>
      <c r="X16" s="33">
        <v>0.47058823529411764</v>
      </c>
      <c r="Y16" s="34">
        <v>0.70588235294117652</v>
      </c>
      <c r="Z16" s="34">
        <v>0.52631578947368418</v>
      </c>
      <c r="AA16" s="35">
        <v>1.2321981424148607</v>
      </c>
      <c r="AB16" s="36">
        <f>IF((S16+T16+U16)&gt;0,(S16+T16)/(S16+T16+U16),"------")</f>
        <v>0.75</v>
      </c>
      <c r="AC16" s="27">
        <f t="shared" si="0"/>
        <v>12</v>
      </c>
    </row>
    <row r="17" spans="1:29" s="27" customFormat="1" ht="12.6" customHeight="1" x14ac:dyDescent="0.2">
      <c r="A17" s="1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 t="s">
        <v>97</v>
      </c>
      <c r="Y17" s="34" t="s">
        <v>97</v>
      </c>
      <c r="Z17" s="34" t="s">
        <v>97</v>
      </c>
      <c r="AA17" s="35" t="s">
        <v>97</v>
      </c>
      <c r="AB17" s="3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1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 t="s">
        <v>97</v>
      </c>
      <c r="Y18" s="34" t="s">
        <v>97</v>
      </c>
      <c r="Z18" s="34" t="s">
        <v>97</v>
      </c>
      <c r="AA18" s="35" t="s">
        <v>97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/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2"/>
      <c r="X19" s="33" t="s">
        <v>97</v>
      </c>
      <c r="Y19" s="34" t="s">
        <v>97</v>
      </c>
      <c r="Z19" s="34" t="s">
        <v>97</v>
      </c>
      <c r="AA19" s="35" t="s">
        <v>97</v>
      </c>
      <c r="AB19" s="36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6"/>
      <c r="B38" s="4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8"/>
      <c r="B39" s="49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8"/>
      <c r="B40" s="49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5</v>
      </c>
      <c r="D41" s="54">
        <v>167</v>
      </c>
      <c r="E41" s="55">
        <v>133</v>
      </c>
      <c r="F41" s="54">
        <v>44</v>
      </c>
      <c r="G41" s="55">
        <v>33</v>
      </c>
      <c r="H41" s="54">
        <v>44</v>
      </c>
      <c r="I41" s="55">
        <v>8</v>
      </c>
      <c r="J41" s="54">
        <v>1</v>
      </c>
      <c r="K41" s="55">
        <v>2</v>
      </c>
      <c r="L41" s="54">
        <v>22</v>
      </c>
      <c r="M41" s="55">
        <v>18</v>
      </c>
      <c r="N41" s="54">
        <v>10</v>
      </c>
      <c r="O41" s="55">
        <v>28</v>
      </c>
      <c r="P41" s="54">
        <v>1</v>
      </c>
      <c r="Q41" s="55">
        <v>5</v>
      </c>
      <c r="R41" s="56">
        <v>1</v>
      </c>
      <c r="S41" s="53">
        <v>35</v>
      </c>
      <c r="T41" s="54">
        <v>89</v>
      </c>
      <c r="U41" s="55">
        <v>11</v>
      </c>
      <c r="V41" s="55">
        <v>2</v>
      </c>
      <c r="W41" s="57">
        <v>0</v>
      </c>
      <c r="X41" s="58">
        <v>0.33082706766917291</v>
      </c>
      <c r="Y41" s="59">
        <v>0.45112781954887216</v>
      </c>
      <c r="Z41" s="59">
        <v>0.44444444444444442</v>
      </c>
      <c r="AA41" s="59">
        <v>0.89557226399331658</v>
      </c>
      <c r="AB41" s="60">
        <f>IF((S41+T41+U41)=0,"------",(S41+T41)/(S41+T41+U41))</f>
        <v>0.91851851851851851</v>
      </c>
      <c r="AC41" s="27">
        <f t="shared" si="0"/>
        <v>60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134</v>
      </c>
      <c r="B44" s="71" t="s">
        <v>135</v>
      </c>
      <c r="C44" s="19">
        <v>5</v>
      </c>
      <c r="D44" s="20">
        <v>5</v>
      </c>
      <c r="E44" s="20">
        <v>143</v>
      </c>
      <c r="F44" s="72">
        <v>29.666666666666668</v>
      </c>
      <c r="G44" s="73"/>
      <c r="H44" s="20">
        <v>125</v>
      </c>
      <c r="I44" s="20">
        <v>29</v>
      </c>
      <c r="J44" s="20">
        <v>19</v>
      </c>
      <c r="K44" s="20">
        <v>35</v>
      </c>
      <c r="L44" s="20">
        <v>1</v>
      </c>
      <c r="M44" s="20">
        <v>33</v>
      </c>
      <c r="N44" s="20">
        <v>15</v>
      </c>
      <c r="O44" s="20">
        <v>1</v>
      </c>
      <c r="P44" s="20">
        <v>7</v>
      </c>
      <c r="Q44" s="20">
        <v>1</v>
      </c>
      <c r="R44" s="20">
        <v>4</v>
      </c>
      <c r="S44" s="20">
        <v>1</v>
      </c>
      <c r="T44" s="22"/>
      <c r="U44" s="74">
        <v>4.4831460674157304</v>
      </c>
      <c r="V44" s="75"/>
      <c r="W44" s="76">
        <v>0.28000000000000003</v>
      </c>
      <c r="X44" s="77"/>
      <c r="Y44" s="78">
        <v>1.1797752808988764</v>
      </c>
      <c r="Z44" s="79">
        <v>1.1123595505617978</v>
      </c>
      <c r="AA44" s="80">
        <v>0.5056179775280899</v>
      </c>
    </row>
    <row r="45" spans="1:29" s="27" customFormat="1" ht="12" customHeight="1" x14ac:dyDescent="0.2">
      <c r="A45" s="46"/>
      <c r="B45" s="47"/>
      <c r="C45" s="29"/>
      <c r="D45" s="30"/>
      <c r="E45" s="30"/>
      <c r="F45" s="81"/>
      <c r="G45" s="82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2"/>
      <c r="U45" s="83" t="s">
        <v>97</v>
      </c>
      <c r="V45" s="84"/>
      <c r="W45" s="85" t="s">
        <v>97</v>
      </c>
      <c r="X45" s="86"/>
      <c r="Y45" s="87" t="s">
        <v>97</v>
      </c>
      <c r="Z45" s="88" t="s">
        <v>97</v>
      </c>
      <c r="AA45" s="89" t="s">
        <v>97</v>
      </c>
    </row>
    <row r="46" spans="1:29" s="27" customFormat="1" ht="12" customHeight="1" x14ac:dyDescent="0.2">
      <c r="A46" s="46"/>
      <c r="B46" s="47"/>
      <c r="C46" s="29"/>
      <c r="D46" s="30"/>
      <c r="E46" s="30"/>
      <c r="F46" s="81"/>
      <c r="G46" s="82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2"/>
      <c r="U46" s="83" t="s">
        <v>97</v>
      </c>
      <c r="V46" s="84"/>
      <c r="W46" s="85" t="s">
        <v>97</v>
      </c>
      <c r="X46" s="86"/>
      <c r="Y46" s="87" t="s">
        <v>97</v>
      </c>
      <c r="Z46" s="88" t="s">
        <v>97</v>
      </c>
      <c r="AA46" s="89" t="s">
        <v>97</v>
      </c>
    </row>
    <row r="47" spans="1:29" s="27" customFormat="1" ht="12" customHeight="1" x14ac:dyDescent="0.2">
      <c r="A47" s="46"/>
      <c r="B47" s="47"/>
      <c r="C47" s="29"/>
      <c r="D47" s="30"/>
      <c r="E47" s="30"/>
      <c r="F47" s="81"/>
      <c r="G47" s="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83" t="s">
        <v>97</v>
      </c>
      <c r="V47" s="84"/>
      <c r="W47" s="85" t="s">
        <v>97</v>
      </c>
      <c r="X47" s="86"/>
      <c r="Y47" s="87" t="s">
        <v>97</v>
      </c>
      <c r="Z47" s="88" t="s">
        <v>97</v>
      </c>
      <c r="AA47" s="89" t="s">
        <v>97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5</v>
      </c>
      <c r="D58" s="55">
        <v>5</v>
      </c>
      <c r="E58" s="56">
        <v>143</v>
      </c>
      <c r="F58" s="106">
        <v>29.666666666666668</v>
      </c>
      <c r="G58" s="107"/>
      <c r="H58" s="55">
        <v>125</v>
      </c>
      <c r="I58" s="56">
        <v>29</v>
      </c>
      <c r="J58" s="55">
        <v>19</v>
      </c>
      <c r="K58" s="55">
        <v>35</v>
      </c>
      <c r="L58" s="55">
        <v>1</v>
      </c>
      <c r="M58" s="55">
        <v>33</v>
      </c>
      <c r="N58" s="56">
        <v>15</v>
      </c>
      <c r="O58" s="55">
        <v>1</v>
      </c>
      <c r="P58" s="56">
        <v>7</v>
      </c>
      <c r="Q58" s="55">
        <v>1</v>
      </c>
      <c r="R58" s="56">
        <v>4</v>
      </c>
      <c r="S58" s="55">
        <v>1</v>
      </c>
      <c r="T58" s="108">
        <v>0</v>
      </c>
      <c r="U58" s="109">
        <v>4.4831460674157304</v>
      </c>
      <c r="V58" s="110"/>
      <c r="W58" s="111">
        <v>0.28000000000000003</v>
      </c>
      <c r="X58" s="67"/>
      <c r="Y58" s="112">
        <v>1.1797752808988764</v>
      </c>
      <c r="Z58" s="113">
        <v>1.1123595505617978</v>
      </c>
      <c r="AA58" s="114">
        <v>0.5056179775280899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23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144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144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145</v>
      </c>
      <c r="B5" s="18" t="s">
        <v>146</v>
      </c>
      <c r="C5" s="19">
        <v>3</v>
      </c>
      <c r="D5" s="20">
        <v>8</v>
      </c>
      <c r="E5" s="20">
        <v>6</v>
      </c>
      <c r="F5" s="20">
        <v>3</v>
      </c>
      <c r="G5" s="20">
        <v>3</v>
      </c>
      <c r="H5" s="20">
        <v>2</v>
      </c>
      <c r="I5" s="20">
        <v>1</v>
      </c>
      <c r="J5" s="20"/>
      <c r="K5" s="20"/>
      <c r="L5" s="20">
        <v>1</v>
      </c>
      <c r="M5" s="20">
        <v>2</v>
      </c>
      <c r="N5" s="20"/>
      <c r="O5" s="20">
        <v>1</v>
      </c>
      <c r="P5" s="20"/>
      <c r="Q5" s="20"/>
      <c r="R5" s="21"/>
      <c r="S5" s="19">
        <v>1</v>
      </c>
      <c r="T5" s="20">
        <v>7</v>
      </c>
      <c r="U5" s="20"/>
      <c r="V5" s="20"/>
      <c r="W5" s="22"/>
      <c r="X5" s="23">
        <v>0.33333333333333331</v>
      </c>
      <c r="Y5" s="24">
        <v>0.5</v>
      </c>
      <c r="Z5" s="24">
        <v>0.5</v>
      </c>
      <c r="AA5" s="25">
        <v>1</v>
      </c>
      <c r="AB5" s="26">
        <f>IF((S5+T5+U5)&gt;0,(S5+T5)/(S5+T5+U5),"------")</f>
        <v>1</v>
      </c>
      <c r="AC5" s="27">
        <f>(H5-I5-J5-K5)+(2*I5)+(3*J5)+(4*K5)</f>
        <v>3</v>
      </c>
    </row>
    <row r="6" spans="1:29" s="27" customFormat="1" ht="12.6" customHeight="1" x14ac:dyDescent="0.2">
      <c r="A6" s="17" t="s">
        <v>160</v>
      </c>
      <c r="B6" s="28" t="s">
        <v>161</v>
      </c>
      <c r="C6" s="29">
        <v>3</v>
      </c>
      <c r="D6" s="30">
        <v>7</v>
      </c>
      <c r="E6" s="30">
        <v>7</v>
      </c>
      <c r="F6" s="30">
        <v>1</v>
      </c>
      <c r="G6" s="30">
        <v>2</v>
      </c>
      <c r="H6" s="30">
        <v>1</v>
      </c>
      <c r="I6" s="30">
        <v>1</v>
      </c>
      <c r="J6" s="30"/>
      <c r="K6" s="30"/>
      <c r="L6" s="30"/>
      <c r="M6" s="30"/>
      <c r="N6" s="30"/>
      <c r="O6" s="30">
        <v>1</v>
      </c>
      <c r="P6" s="30"/>
      <c r="Q6" s="30"/>
      <c r="R6" s="31"/>
      <c r="S6" s="29">
        <v>1</v>
      </c>
      <c r="T6" s="30">
        <v>2</v>
      </c>
      <c r="U6" s="30">
        <v>2</v>
      </c>
      <c r="V6" s="30"/>
      <c r="W6" s="32"/>
      <c r="X6" s="33">
        <v>0.14285714285714285</v>
      </c>
      <c r="Y6" s="34">
        <v>0.2857142857142857</v>
      </c>
      <c r="Z6" s="34">
        <v>0.14285714285714285</v>
      </c>
      <c r="AA6" s="35">
        <v>0.42857142857142855</v>
      </c>
      <c r="AB6" s="36">
        <f>IF((S6+T6+U6)&gt;0,(S6+T6)/(S6+T6+U6),"------")</f>
        <v>0.6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17" t="s">
        <v>147</v>
      </c>
      <c r="B7" s="28" t="s">
        <v>148</v>
      </c>
      <c r="C7" s="29">
        <v>3</v>
      </c>
      <c r="D7" s="30">
        <v>8</v>
      </c>
      <c r="E7" s="30">
        <v>7</v>
      </c>
      <c r="F7" s="30">
        <v>2</v>
      </c>
      <c r="G7" s="30"/>
      <c r="H7" s="30">
        <v>2</v>
      </c>
      <c r="I7" s="30"/>
      <c r="J7" s="30"/>
      <c r="K7" s="30"/>
      <c r="L7" s="30">
        <v>4</v>
      </c>
      <c r="M7" s="30"/>
      <c r="N7" s="30"/>
      <c r="O7" s="30"/>
      <c r="P7" s="30"/>
      <c r="Q7" s="30">
        <v>1</v>
      </c>
      <c r="R7" s="31"/>
      <c r="S7" s="29">
        <v>1</v>
      </c>
      <c r="T7" s="30">
        <v>6</v>
      </c>
      <c r="U7" s="30"/>
      <c r="V7" s="30"/>
      <c r="W7" s="32"/>
      <c r="X7" s="33">
        <v>0.2857142857142857</v>
      </c>
      <c r="Y7" s="34">
        <v>0.2857142857142857</v>
      </c>
      <c r="Z7" s="34">
        <v>0.2857142857142857</v>
      </c>
      <c r="AA7" s="35">
        <v>0.5714285714285714</v>
      </c>
      <c r="AB7" s="36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17" t="s">
        <v>149</v>
      </c>
      <c r="B8" s="28" t="s">
        <v>105</v>
      </c>
      <c r="C8" s="29">
        <v>3</v>
      </c>
      <c r="D8" s="30">
        <v>7</v>
      </c>
      <c r="E8" s="30">
        <v>6</v>
      </c>
      <c r="F8" s="30">
        <v>1</v>
      </c>
      <c r="G8" s="30"/>
      <c r="H8" s="30"/>
      <c r="I8" s="30"/>
      <c r="J8" s="30"/>
      <c r="K8" s="30"/>
      <c r="L8" s="30">
        <v>2</v>
      </c>
      <c r="M8" s="30">
        <v>1</v>
      </c>
      <c r="N8" s="30"/>
      <c r="O8" s="30"/>
      <c r="P8" s="30"/>
      <c r="Q8" s="30"/>
      <c r="R8" s="31"/>
      <c r="S8" s="29"/>
      <c r="T8" s="30">
        <v>1</v>
      </c>
      <c r="U8" s="30">
        <v>1</v>
      </c>
      <c r="V8" s="30"/>
      <c r="W8" s="32"/>
      <c r="X8" s="33">
        <v>0</v>
      </c>
      <c r="Y8" s="34">
        <v>0</v>
      </c>
      <c r="Z8" s="34">
        <v>0.14285714285714285</v>
      </c>
      <c r="AA8" s="35">
        <v>0.14285714285714285</v>
      </c>
      <c r="AB8" s="36">
        <f>IF((S8+T8+U8)&gt;0,(S8+T8)/(S8+T8+U8),"------")</f>
        <v>0.5</v>
      </c>
      <c r="AC8" s="27">
        <f t="shared" si="0"/>
        <v>0</v>
      </c>
    </row>
    <row r="9" spans="1:29" s="27" customFormat="1" ht="12.6" customHeight="1" x14ac:dyDescent="0.2">
      <c r="A9" s="17" t="s">
        <v>158</v>
      </c>
      <c r="B9" s="28" t="s">
        <v>159</v>
      </c>
      <c r="C9" s="29">
        <v>1</v>
      </c>
      <c r="D9" s="30">
        <v>2</v>
      </c>
      <c r="E9" s="30">
        <v>2</v>
      </c>
      <c r="F9" s="30"/>
      <c r="G9" s="30"/>
      <c r="H9" s="30">
        <v>1</v>
      </c>
      <c r="I9" s="30"/>
      <c r="J9" s="30"/>
      <c r="K9" s="30"/>
      <c r="L9" s="30"/>
      <c r="M9" s="30"/>
      <c r="N9" s="30"/>
      <c r="O9" s="30"/>
      <c r="P9" s="30"/>
      <c r="Q9" s="30"/>
      <c r="R9" s="31"/>
      <c r="S9" s="29"/>
      <c r="T9" s="30"/>
      <c r="U9" s="30"/>
      <c r="V9" s="30"/>
      <c r="W9" s="32"/>
      <c r="X9" s="33">
        <v>0.5</v>
      </c>
      <c r="Y9" s="34">
        <v>0.5</v>
      </c>
      <c r="Z9" s="34">
        <v>0.5</v>
      </c>
      <c r="AA9" s="35">
        <v>1</v>
      </c>
      <c r="AB9" s="36" t="str">
        <f>IF((S9+T9+U9)&gt;0,(S9+T9)/(S9+T9+U9),"------")</f>
        <v>------</v>
      </c>
      <c r="AC9" s="27">
        <f t="shared" si="0"/>
        <v>1</v>
      </c>
    </row>
    <row r="10" spans="1:29" s="27" customFormat="1" ht="12.6" customHeight="1" x14ac:dyDescent="0.2">
      <c r="A10" s="17" t="s">
        <v>150</v>
      </c>
      <c r="B10" s="28" t="s">
        <v>151</v>
      </c>
      <c r="C10" s="29">
        <v>3</v>
      </c>
      <c r="D10" s="30">
        <v>7</v>
      </c>
      <c r="E10" s="30">
        <v>3</v>
      </c>
      <c r="F10" s="30">
        <v>4</v>
      </c>
      <c r="G10" s="30"/>
      <c r="H10" s="30">
        <v>1</v>
      </c>
      <c r="I10" s="30"/>
      <c r="J10" s="30"/>
      <c r="K10" s="30"/>
      <c r="L10" s="30">
        <v>1</v>
      </c>
      <c r="M10" s="30">
        <v>4</v>
      </c>
      <c r="N10" s="30"/>
      <c r="O10" s="30"/>
      <c r="P10" s="30"/>
      <c r="Q10" s="30"/>
      <c r="R10" s="31"/>
      <c r="S10" s="29"/>
      <c r="T10" s="30"/>
      <c r="U10" s="30">
        <v>1</v>
      </c>
      <c r="V10" s="30"/>
      <c r="W10" s="32"/>
      <c r="X10" s="33">
        <v>0.33333333333333331</v>
      </c>
      <c r="Y10" s="34">
        <v>0.33333333333333331</v>
      </c>
      <c r="Z10" s="34">
        <v>0.7142857142857143</v>
      </c>
      <c r="AA10" s="35">
        <v>1.0476190476190477</v>
      </c>
      <c r="AB10" s="36">
        <f>IF((S10+T10+U10)&gt;0,(S10+T10)/(S10+T10+U10),"------")</f>
        <v>0</v>
      </c>
      <c r="AC10" s="27">
        <f t="shared" si="0"/>
        <v>1</v>
      </c>
    </row>
    <row r="11" spans="1:29" s="27" customFormat="1" ht="12.6" customHeight="1" x14ac:dyDescent="0.2">
      <c r="A11" s="17" t="s">
        <v>152</v>
      </c>
      <c r="B11" s="28" t="s">
        <v>153</v>
      </c>
      <c r="C11" s="29">
        <v>3</v>
      </c>
      <c r="D11" s="30">
        <v>10</v>
      </c>
      <c r="E11" s="30">
        <v>9</v>
      </c>
      <c r="F11" s="30">
        <v>4</v>
      </c>
      <c r="G11" s="30">
        <v>1</v>
      </c>
      <c r="H11" s="30">
        <v>4</v>
      </c>
      <c r="I11" s="30">
        <v>1</v>
      </c>
      <c r="J11" s="30"/>
      <c r="K11" s="30"/>
      <c r="L11" s="30"/>
      <c r="M11" s="30">
        <v>1</v>
      </c>
      <c r="N11" s="30"/>
      <c r="O11" s="30">
        <v>2</v>
      </c>
      <c r="P11" s="30"/>
      <c r="Q11" s="30"/>
      <c r="R11" s="31"/>
      <c r="S11" s="29">
        <v>3</v>
      </c>
      <c r="T11" s="30">
        <v>17</v>
      </c>
      <c r="U11" s="30">
        <v>3</v>
      </c>
      <c r="V11" s="30"/>
      <c r="W11" s="32"/>
      <c r="X11" s="33">
        <v>0.44444444444444442</v>
      </c>
      <c r="Y11" s="34">
        <v>0.55555555555555558</v>
      </c>
      <c r="Z11" s="34">
        <v>0.5</v>
      </c>
      <c r="AA11" s="35">
        <v>1.0555555555555556</v>
      </c>
      <c r="AB11" s="36">
        <f>IF((S11+T11+U11)&gt;0,(S11+T11)/(S11+T11+U11),"------")</f>
        <v>0.86956521739130432</v>
      </c>
      <c r="AC11" s="27">
        <f t="shared" si="0"/>
        <v>5</v>
      </c>
    </row>
    <row r="12" spans="1:29" s="27" customFormat="1" ht="12.6" customHeight="1" x14ac:dyDescent="0.2">
      <c r="A12" s="17" t="s">
        <v>154</v>
      </c>
      <c r="B12" s="28" t="s">
        <v>155</v>
      </c>
      <c r="C12" s="29">
        <v>3</v>
      </c>
      <c r="D12" s="30">
        <v>7</v>
      </c>
      <c r="E12" s="30">
        <v>5</v>
      </c>
      <c r="F12" s="30">
        <v>1</v>
      </c>
      <c r="G12" s="30">
        <v>1</v>
      </c>
      <c r="H12" s="30">
        <v>2</v>
      </c>
      <c r="I12" s="30"/>
      <c r="J12" s="30"/>
      <c r="K12" s="30"/>
      <c r="L12" s="30">
        <v>3</v>
      </c>
      <c r="M12" s="30">
        <v>2</v>
      </c>
      <c r="N12" s="30"/>
      <c r="O12" s="30">
        <v>1</v>
      </c>
      <c r="P12" s="30">
        <v>1</v>
      </c>
      <c r="Q12" s="30"/>
      <c r="R12" s="31"/>
      <c r="S12" s="29">
        <v>5</v>
      </c>
      <c r="T12" s="30">
        <v>1</v>
      </c>
      <c r="U12" s="30"/>
      <c r="V12" s="30"/>
      <c r="W12" s="32"/>
      <c r="X12" s="33">
        <v>0.4</v>
      </c>
      <c r="Y12" s="34">
        <v>0.4</v>
      </c>
      <c r="Z12" s="34">
        <v>0.5714285714285714</v>
      </c>
      <c r="AA12" s="35">
        <v>0.97142857142857142</v>
      </c>
      <c r="AB12" s="36">
        <f>IF((S12+T12+U12)&gt;0,(S12+T12)/(S12+T12+U12),"------")</f>
        <v>1</v>
      </c>
      <c r="AC12" s="27">
        <f t="shared" si="0"/>
        <v>2</v>
      </c>
    </row>
    <row r="13" spans="1:29" s="27" customFormat="1" ht="12.6" customHeight="1" x14ac:dyDescent="0.2">
      <c r="A13" s="17" t="s">
        <v>156</v>
      </c>
      <c r="B13" s="28" t="s">
        <v>157</v>
      </c>
      <c r="C13" s="29">
        <v>3</v>
      </c>
      <c r="D13" s="30">
        <v>8</v>
      </c>
      <c r="E13" s="30">
        <v>6</v>
      </c>
      <c r="F13" s="30">
        <v>3</v>
      </c>
      <c r="G13" s="30">
        <v>2</v>
      </c>
      <c r="H13" s="30">
        <v>3</v>
      </c>
      <c r="I13" s="30">
        <v>2</v>
      </c>
      <c r="J13" s="30">
        <v>1</v>
      </c>
      <c r="K13" s="30"/>
      <c r="L13" s="30">
        <v>1</v>
      </c>
      <c r="M13" s="30">
        <v>2</v>
      </c>
      <c r="N13" s="30"/>
      <c r="O13" s="30"/>
      <c r="P13" s="30"/>
      <c r="Q13" s="30"/>
      <c r="R13" s="31"/>
      <c r="S13" s="29">
        <v>2</v>
      </c>
      <c r="T13" s="30"/>
      <c r="U13" s="30">
        <v>1</v>
      </c>
      <c r="V13" s="30"/>
      <c r="W13" s="32"/>
      <c r="X13" s="33">
        <v>0.5</v>
      </c>
      <c r="Y13" s="34">
        <v>1.1666666666666667</v>
      </c>
      <c r="Z13" s="34">
        <v>0.625</v>
      </c>
      <c r="AA13" s="35">
        <v>1.7916666666666667</v>
      </c>
      <c r="AB13" s="36">
        <f>IF((S13+T13+U13)&gt;0,(S13+T13)/(S13+T13+U13),"------")</f>
        <v>0.66666666666666663</v>
      </c>
      <c r="AC13" s="27">
        <f t="shared" si="0"/>
        <v>7</v>
      </c>
    </row>
    <row r="14" spans="1:29" s="27" customFormat="1" ht="12.6" customHeight="1" x14ac:dyDescent="0.2">
      <c r="A14" s="17" t="s">
        <v>156</v>
      </c>
      <c r="B14" s="28" t="s">
        <v>164</v>
      </c>
      <c r="C14" s="29">
        <v>3</v>
      </c>
      <c r="D14" s="30">
        <v>5</v>
      </c>
      <c r="E14" s="30">
        <v>2</v>
      </c>
      <c r="F14" s="30">
        <v>1</v>
      </c>
      <c r="G14" s="30"/>
      <c r="H14" s="30"/>
      <c r="I14" s="30"/>
      <c r="J14" s="30"/>
      <c r="K14" s="30"/>
      <c r="L14" s="30"/>
      <c r="M14" s="30">
        <v>3</v>
      </c>
      <c r="N14" s="30"/>
      <c r="O14" s="30">
        <v>1</v>
      </c>
      <c r="P14" s="30"/>
      <c r="Q14" s="30"/>
      <c r="R14" s="31"/>
      <c r="S14" s="29">
        <v>1</v>
      </c>
      <c r="T14" s="30">
        <v>2</v>
      </c>
      <c r="U14" s="30"/>
      <c r="V14" s="30"/>
      <c r="W14" s="32"/>
      <c r="X14" s="33">
        <v>0</v>
      </c>
      <c r="Y14" s="34">
        <v>0</v>
      </c>
      <c r="Z14" s="34">
        <v>0.6</v>
      </c>
      <c r="AA14" s="35">
        <v>0.6</v>
      </c>
      <c r="AB14" s="36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17" t="s">
        <v>162</v>
      </c>
      <c r="B15" s="28" t="s">
        <v>163</v>
      </c>
      <c r="C15" s="29">
        <v>3</v>
      </c>
      <c r="D15" s="30">
        <v>2</v>
      </c>
      <c r="E15" s="30">
        <v>2</v>
      </c>
      <c r="F15" s="30"/>
      <c r="G15" s="30"/>
      <c r="H15" s="30"/>
      <c r="I15" s="30"/>
      <c r="J15" s="30"/>
      <c r="K15" s="30"/>
      <c r="L15" s="30">
        <v>2</v>
      </c>
      <c r="M15" s="30"/>
      <c r="N15" s="30"/>
      <c r="O15" s="30"/>
      <c r="P15" s="30"/>
      <c r="Q15" s="30"/>
      <c r="R15" s="31"/>
      <c r="S15" s="29"/>
      <c r="T15" s="30"/>
      <c r="U15" s="30"/>
      <c r="V15" s="30"/>
      <c r="W15" s="32"/>
      <c r="X15" s="33">
        <v>0</v>
      </c>
      <c r="Y15" s="34">
        <v>0</v>
      </c>
      <c r="Z15" s="34">
        <v>0</v>
      </c>
      <c r="AA15" s="35">
        <v>0</v>
      </c>
      <c r="AB15" s="36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1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29"/>
      <c r="T16" s="30"/>
      <c r="U16" s="30"/>
      <c r="V16" s="30"/>
      <c r="W16" s="32"/>
      <c r="X16" s="33" t="s">
        <v>97</v>
      </c>
      <c r="Y16" s="34" t="s">
        <v>97</v>
      </c>
      <c r="Z16" s="34" t="s">
        <v>97</v>
      </c>
      <c r="AA16" s="35" t="s">
        <v>97</v>
      </c>
      <c r="AB16" s="36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1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 t="s">
        <v>97</v>
      </c>
      <c r="Y17" s="34" t="s">
        <v>97</v>
      </c>
      <c r="Z17" s="34" t="s">
        <v>97</v>
      </c>
      <c r="AA17" s="35" t="s">
        <v>97</v>
      </c>
      <c r="AB17" s="3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1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 t="s">
        <v>97</v>
      </c>
      <c r="Y18" s="34" t="s">
        <v>97</v>
      </c>
      <c r="Z18" s="34" t="s">
        <v>97</v>
      </c>
      <c r="AA18" s="35" t="s">
        <v>97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/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2"/>
      <c r="X19" s="33" t="s">
        <v>97</v>
      </c>
      <c r="Y19" s="34" t="s">
        <v>97</v>
      </c>
      <c r="Z19" s="34" t="s">
        <v>97</v>
      </c>
      <c r="AA19" s="35" t="s">
        <v>97</v>
      </c>
      <c r="AB19" s="36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6"/>
      <c r="B38" s="4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8"/>
      <c r="B39" s="49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8"/>
      <c r="B40" s="49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3</v>
      </c>
      <c r="D41" s="54">
        <v>71</v>
      </c>
      <c r="E41" s="55">
        <v>55</v>
      </c>
      <c r="F41" s="54">
        <v>20</v>
      </c>
      <c r="G41" s="55">
        <v>9</v>
      </c>
      <c r="H41" s="54">
        <v>16</v>
      </c>
      <c r="I41" s="55">
        <v>5</v>
      </c>
      <c r="J41" s="54">
        <v>1</v>
      </c>
      <c r="K41" s="55">
        <v>0</v>
      </c>
      <c r="L41" s="54">
        <v>14</v>
      </c>
      <c r="M41" s="55">
        <v>15</v>
      </c>
      <c r="N41" s="54">
        <v>0</v>
      </c>
      <c r="O41" s="55">
        <v>6</v>
      </c>
      <c r="P41" s="54">
        <v>1</v>
      </c>
      <c r="Q41" s="55">
        <v>1</v>
      </c>
      <c r="R41" s="56">
        <v>0</v>
      </c>
      <c r="S41" s="53">
        <v>14</v>
      </c>
      <c r="T41" s="54">
        <v>36</v>
      </c>
      <c r="U41" s="55">
        <v>8</v>
      </c>
      <c r="V41" s="55">
        <v>0</v>
      </c>
      <c r="W41" s="57">
        <v>0</v>
      </c>
      <c r="X41" s="58">
        <v>0.29090909090909089</v>
      </c>
      <c r="Y41" s="59">
        <v>0.41818181818181815</v>
      </c>
      <c r="Z41" s="59">
        <v>0.44285714285714284</v>
      </c>
      <c r="AA41" s="59">
        <v>0.86103896103896105</v>
      </c>
      <c r="AB41" s="60">
        <f>IF((S41+T41+U41)=0,"------",(S41+T41)/(S41+T41+U41))</f>
        <v>0.86206896551724133</v>
      </c>
      <c r="AC41" s="27">
        <f t="shared" si="0"/>
        <v>23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150</v>
      </c>
      <c r="B44" s="71" t="s">
        <v>151</v>
      </c>
      <c r="C44" s="19">
        <v>2</v>
      </c>
      <c r="D44" s="20">
        <v>2</v>
      </c>
      <c r="E44" s="20">
        <v>37</v>
      </c>
      <c r="F44" s="72">
        <v>4.3333333333333339</v>
      </c>
      <c r="G44" s="73"/>
      <c r="H44" s="20">
        <v>21</v>
      </c>
      <c r="I44" s="20">
        <v>17</v>
      </c>
      <c r="J44" s="20">
        <v>15</v>
      </c>
      <c r="K44" s="20">
        <v>7</v>
      </c>
      <c r="L44" s="20"/>
      <c r="M44" s="20">
        <v>5</v>
      </c>
      <c r="N44" s="20">
        <v>13</v>
      </c>
      <c r="O44" s="20">
        <v>1</v>
      </c>
      <c r="P44" s="20">
        <v>2</v>
      </c>
      <c r="Q44" s="20"/>
      <c r="R44" s="20"/>
      <c r="S44" s="20">
        <v>2</v>
      </c>
      <c r="T44" s="22"/>
      <c r="U44" s="74">
        <v>24.230769230769226</v>
      </c>
      <c r="V44" s="75"/>
      <c r="W44" s="76">
        <v>0.33333333333333331</v>
      </c>
      <c r="X44" s="77"/>
      <c r="Y44" s="78">
        <v>1.6153846153846152</v>
      </c>
      <c r="Z44" s="79">
        <v>1.1538461538461537</v>
      </c>
      <c r="AA44" s="80">
        <v>2.9999999999999996</v>
      </c>
    </row>
    <row r="45" spans="1:29" s="27" customFormat="1" ht="12" customHeight="1" x14ac:dyDescent="0.2">
      <c r="A45" s="46" t="s">
        <v>156</v>
      </c>
      <c r="B45" s="47" t="s">
        <v>157</v>
      </c>
      <c r="C45" s="29">
        <v>3</v>
      </c>
      <c r="D45" s="30">
        <v>1</v>
      </c>
      <c r="E45" s="30">
        <v>49</v>
      </c>
      <c r="F45" s="81">
        <v>7.6666666666666661</v>
      </c>
      <c r="G45" s="82"/>
      <c r="H45" s="30">
        <v>39</v>
      </c>
      <c r="I45" s="30">
        <v>16</v>
      </c>
      <c r="J45" s="30">
        <v>12</v>
      </c>
      <c r="K45" s="30">
        <v>15</v>
      </c>
      <c r="L45" s="30">
        <v>1</v>
      </c>
      <c r="M45" s="30">
        <v>12</v>
      </c>
      <c r="N45" s="30">
        <v>7</v>
      </c>
      <c r="O45" s="30">
        <v>3</v>
      </c>
      <c r="P45" s="30">
        <v>4</v>
      </c>
      <c r="Q45" s="30"/>
      <c r="R45" s="30">
        <v>1</v>
      </c>
      <c r="S45" s="30"/>
      <c r="T45" s="32"/>
      <c r="U45" s="83">
        <v>10.956521739130435</v>
      </c>
      <c r="V45" s="84"/>
      <c r="W45" s="85">
        <v>0.38461538461538464</v>
      </c>
      <c r="X45" s="86"/>
      <c r="Y45" s="87">
        <v>1.956521739130435</v>
      </c>
      <c r="Z45" s="88">
        <v>1.5652173913043479</v>
      </c>
      <c r="AA45" s="89">
        <v>0.91304347826086962</v>
      </c>
    </row>
    <row r="46" spans="1:29" s="27" customFormat="1" ht="12" customHeight="1" x14ac:dyDescent="0.2">
      <c r="A46" s="46"/>
      <c r="B46" s="47"/>
      <c r="C46" s="29"/>
      <c r="D46" s="30"/>
      <c r="E46" s="30"/>
      <c r="F46" s="81"/>
      <c r="G46" s="82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2"/>
      <c r="U46" s="83" t="s">
        <v>97</v>
      </c>
      <c r="V46" s="84"/>
      <c r="W46" s="85" t="s">
        <v>97</v>
      </c>
      <c r="X46" s="86"/>
      <c r="Y46" s="87" t="s">
        <v>97</v>
      </c>
      <c r="Z46" s="88" t="s">
        <v>97</v>
      </c>
      <c r="AA46" s="89" t="s">
        <v>97</v>
      </c>
    </row>
    <row r="47" spans="1:29" s="27" customFormat="1" ht="12" customHeight="1" x14ac:dyDescent="0.2">
      <c r="A47" s="46"/>
      <c r="B47" s="47"/>
      <c r="C47" s="29"/>
      <c r="D47" s="30"/>
      <c r="E47" s="30"/>
      <c r="F47" s="81"/>
      <c r="G47" s="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83" t="s">
        <v>97</v>
      </c>
      <c r="V47" s="84"/>
      <c r="W47" s="85" t="s">
        <v>97</v>
      </c>
      <c r="X47" s="86"/>
      <c r="Y47" s="87" t="s">
        <v>97</v>
      </c>
      <c r="Z47" s="88" t="s">
        <v>97</v>
      </c>
      <c r="AA47" s="89" t="s">
        <v>97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3</v>
      </c>
      <c r="D58" s="55">
        <v>3</v>
      </c>
      <c r="E58" s="56">
        <v>86</v>
      </c>
      <c r="F58" s="106">
        <v>12</v>
      </c>
      <c r="G58" s="107"/>
      <c r="H58" s="55">
        <v>60</v>
      </c>
      <c r="I58" s="56">
        <v>33</v>
      </c>
      <c r="J58" s="55">
        <v>27</v>
      </c>
      <c r="K58" s="55">
        <v>22</v>
      </c>
      <c r="L58" s="55">
        <v>1</v>
      </c>
      <c r="M58" s="55">
        <v>17</v>
      </c>
      <c r="N58" s="56">
        <v>20</v>
      </c>
      <c r="O58" s="55">
        <v>4</v>
      </c>
      <c r="P58" s="56">
        <v>6</v>
      </c>
      <c r="Q58" s="55">
        <v>0</v>
      </c>
      <c r="R58" s="56">
        <v>1</v>
      </c>
      <c r="S58" s="55">
        <v>2</v>
      </c>
      <c r="T58" s="108">
        <v>0</v>
      </c>
      <c r="U58" s="109">
        <v>15.75</v>
      </c>
      <c r="V58" s="110"/>
      <c r="W58" s="111">
        <v>0.36666666666666664</v>
      </c>
      <c r="X58" s="67"/>
      <c r="Y58" s="112">
        <v>1.8333333333333333</v>
      </c>
      <c r="Z58" s="113">
        <v>1.4166666666666667</v>
      </c>
      <c r="AA58" s="114">
        <v>1.6666666666666667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/>
      <c r="B64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/>
      <c r="B6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/>
      <c r="B66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/>
      <c r="B67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/>
      <c r="B68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/>
      <c r="B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22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165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165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176</v>
      </c>
      <c r="B5" s="18" t="s">
        <v>177</v>
      </c>
      <c r="C5" s="19">
        <v>2</v>
      </c>
      <c r="D5" s="20">
        <v>3</v>
      </c>
      <c r="E5" s="20">
        <v>2</v>
      </c>
      <c r="F5" s="20"/>
      <c r="G5" s="20"/>
      <c r="H5" s="20"/>
      <c r="I5" s="20"/>
      <c r="J5" s="20"/>
      <c r="K5" s="20"/>
      <c r="L5" s="20">
        <v>2</v>
      </c>
      <c r="M5" s="20">
        <v>1</v>
      </c>
      <c r="N5" s="20"/>
      <c r="O5" s="20"/>
      <c r="P5" s="20"/>
      <c r="Q5" s="20"/>
      <c r="R5" s="21"/>
      <c r="S5" s="19"/>
      <c r="T5" s="20">
        <v>2</v>
      </c>
      <c r="U5" s="20"/>
      <c r="V5" s="20"/>
      <c r="W5" s="22"/>
      <c r="X5" s="23">
        <v>0</v>
      </c>
      <c r="Y5" s="24">
        <v>0</v>
      </c>
      <c r="Z5" s="24">
        <v>0.33333333333333331</v>
      </c>
      <c r="AA5" s="25">
        <v>0.33333333333333331</v>
      </c>
      <c r="AB5" s="26">
        <f>IF((S5+T5+U5)&gt;0,(S5+T5)/(S5+T5+U5),"------")</f>
        <v>1</v>
      </c>
      <c r="AC5" s="27">
        <f>(H5-I5-J5-K5)+(2*I5)+(3*J5)+(4*K5)</f>
        <v>0</v>
      </c>
    </row>
    <row r="6" spans="1:29" s="27" customFormat="1" ht="12.6" customHeight="1" x14ac:dyDescent="0.2">
      <c r="A6" s="17" t="s">
        <v>183</v>
      </c>
      <c r="B6" s="28" t="s">
        <v>184</v>
      </c>
      <c r="C6" s="29">
        <v>3</v>
      </c>
      <c r="D6" s="30">
        <v>7</v>
      </c>
      <c r="E6" s="30">
        <v>5</v>
      </c>
      <c r="F6" s="30">
        <v>3</v>
      </c>
      <c r="G6" s="30"/>
      <c r="H6" s="30">
        <v>1</v>
      </c>
      <c r="I6" s="30"/>
      <c r="J6" s="30"/>
      <c r="K6" s="30"/>
      <c r="L6" s="30">
        <v>1</v>
      </c>
      <c r="M6" s="30">
        <v>2</v>
      </c>
      <c r="N6" s="30"/>
      <c r="O6" s="30"/>
      <c r="P6" s="30"/>
      <c r="Q6" s="30"/>
      <c r="R6" s="31"/>
      <c r="S6" s="29">
        <v>3</v>
      </c>
      <c r="T6" s="30">
        <v>1</v>
      </c>
      <c r="U6" s="30"/>
      <c r="V6" s="30"/>
      <c r="W6" s="32"/>
      <c r="X6" s="33">
        <v>0.2</v>
      </c>
      <c r="Y6" s="34">
        <v>0.2</v>
      </c>
      <c r="Z6" s="34">
        <v>0.42857142857142855</v>
      </c>
      <c r="AA6" s="35">
        <v>0.62857142857142856</v>
      </c>
      <c r="AB6" s="36">
        <f>IF((S6+T6+U6)&gt;0,(S6+T6)/(S6+T6+U6),"------")</f>
        <v>1</v>
      </c>
      <c r="AC6" s="27">
        <f t="shared" ref="AC6:AC41" si="0">(H6-I6-J6-K6)+(2*I6)+(3*J6)+(4*K6)</f>
        <v>1</v>
      </c>
    </row>
    <row r="7" spans="1:29" s="27" customFormat="1" ht="12.6" customHeight="1" x14ac:dyDescent="0.2">
      <c r="A7" s="17" t="s">
        <v>170</v>
      </c>
      <c r="B7" s="28" t="s">
        <v>171</v>
      </c>
      <c r="C7" s="29">
        <v>2</v>
      </c>
      <c r="D7" s="30">
        <v>4</v>
      </c>
      <c r="E7" s="30">
        <v>3</v>
      </c>
      <c r="F7" s="30"/>
      <c r="G7" s="30"/>
      <c r="H7" s="30"/>
      <c r="I7" s="30"/>
      <c r="J7" s="30"/>
      <c r="K7" s="30"/>
      <c r="L7" s="30">
        <v>2</v>
      </c>
      <c r="M7" s="30">
        <v>1</v>
      </c>
      <c r="N7" s="30"/>
      <c r="O7" s="30"/>
      <c r="P7" s="30">
        <v>1</v>
      </c>
      <c r="Q7" s="30"/>
      <c r="R7" s="31"/>
      <c r="S7" s="29"/>
      <c r="T7" s="30">
        <v>2</v>
      </c>
      <c r="U7" s="30">
        <v>2</v>
      </c>
      <c r="V7" s="30"/>
      <c r="W7" s="32"/>
      <c r="X7" s="33">
        <v>0</v>
      </c>
      <c r="Y7" s="34">
        <v>0</v>
      </c>
      <c r="Z7" s="34">
        <v>0.25</v>
      </c>
      <c r="AA7" s="35">
        <v>0.25</v>
      </c>
      <c r="AB7" s="36">
        <f>IF((S7+T7+U7)&gt;0,(S7+T7)/(S7+T7+U7),"------")</f>
        <v>0.5</v>
      </c>
      <c r="AC7" s="27">
        <f t="shared" si="0"/>
        <v>0</v>
      </c>
    </row>
    <row r="8" spans="1:29" s="27" customFormat="1" ht="12.6" customHeight="1" x14ac:dyDescent="0.2">
      <c r="A8" s="17" t="s">
        <v>166</v>
      </c>
      <c r="B8" s="28" t="s">
        <v>167</v>
      </c>
      <c r="C8" s="29">
        <v>3</v>
      </c>
      <c r="D8" s="30">
        <v>6</v>
      </c>
      <c r="E8" s="30">
        <v>5</v>
      </c>
      <c r="F8" s="30"/>
      <c r="G8" s="30"/>
      <c r="H8" s="30">
        <v>1</v>
      </c>
      <c r="I8" s="30"/>
      <c r="J8" s="30"/>
      <c r="K8" s="30"/>
      <c r="L8" s="30">
        <v>3</v>
      </c>
      <c r="M8" s="30">
        <v>1</v>
      </c>
      <c r="N8" s="30"/>
      <c r="O8" s="30"/>
      <c r="P8" s="30"/>
      <c r="Q8" s="30"/>
      <c r="R8" s="31"/>
      <c r="S8" s="29">
        <v>2</v>
      </c>
      <c r="T8" s="30">
        <v>5</v>
      </c>
      <c r="U8" s="30">
        <v>3</v>
      </c>
      <c r="V8" s="30"/>
      <c r="W8" s="32"/>
      <c r="X8" s="33">
        <v>0.2</v>
      </c>
      <c r="Y8" s="34">
        <v>0.2</v>
      </c>
      <c r="Z8" s="34">
        <v>0.33333333333333331</v>
      </c>
      <c r="AA8" s="35">
        <v>0.53333333333333333</v>
      </c>
      <c r="AB8" s="36">
        <f>IF((S8+T8+U8)&gt;0,(S8+T8)/(S8+T8+U8),"------")</f>
        <v>0.7</v>
      </c>
      <c r="AC8" s="27">
        <f t="shared" si="0"/>
        <v>1</v>
      </c>
    </row>
    <row r="9" spans="1:29" s="27" customFormat="1" ht="12.6" customHeight="1" x14ac:dyDescent="0.2">
      <c r="A9" s="17" t="s">
        <v>180</v>
      </c>
      <c r="B9" s="28" t="s">
        <v>181</v>
      </c>
      <c r="C9" s="29">
        <v>3</v>
      </c>
      <c r="D9" s="30">
        <v>8</v>
      </c>
      <c r="E9" s="30">
        <v>6</v>
      </c>
      <c r="F9" s="30">
        <v>3</v>
      </c>
      <c r="G9" s="30">
        <v>2</v>
      </c>
      <c r="H9" s="30">
        <v>4</v>
      </c>
      <c r="I9" s="30"/>
      <c r="J9" s="30"/>
      <c r="K9" s="30"/>
      <c r="L9" s="30"/>
      <c r="M9" s="30">
        <v>2</v>
      </c>
      <c r="N9" s="30"/>
      <c r="O9" s="30">
        <v>1</v>
      </c>
      <c r="P9" s="30"/>
      <c r="Q9" s="30"/>
      <c r="R9" s="31"/>
      <c r="S9" s="29">
        <v>5</v>
      </c>
      <c r="T9" s="30">
        <v>3</v>
      </c>
      <c r="U9" s="30">
        <v>3</v>
      </c>
      <c r="V9" s="30"/>
      <c r="W9" s="32"/>
      <c r="X9" s="33">
        <v>0.66666666666666663</v>
      </c>
      <c r="Y9" s="34">
        <v>0.66666666666666663</v>
      </c>
      <c r="Z9" s="34">
        <v>0.75</v>
      </c>
      <c r="AA9" s="35">
        <v>1.4166666666666665</v>
      </c>
      <c r="AB9" s="36">
        <f>IF((S9+T9+U9)&gt;0,(S9+T9)/(S9+T9+U9),"------")</f>
        <v>0.72727272727272729</v>
      </c>
      <c r="AC9" s="27">
        <f t="shared" si="0"/>
        <v>4</v>
      </c>
    </row>
    <row r="10" spans="1:29" s="27" customFormat="1" ht="12.6" customHeight="1" x14ac:dyDescent="0.2">
      <c r="A10" s="17" t="s">
        <v>174</v>
      </c>
      <c r="B10" s="28" t="s">
        <v>175</v>
      </c>
      <c r="C10" s="29">
        <v>3</v>
      </c>
      <c r="D10" s="30">
        <v>8</v>
      </c>
      <c r="E10" s="30">
        <v>6</v>
      </c>
      <c r="F10" s="30">
        <v>3</v>
      </c>
      <c r="G10" s="30">
        <v>1</v>
      </c>
      <c r="H10" s="30">
        <v>3</v>
      </c>
      <c r="I10" s="30">
        <v>1</v>
      </c>
      <c r="J10" s="30"/>
      <c r="K10" s="30"/>
      <c r="L10" s="30">
        <v>1</v>
      </c>
      <c r="M10" s="30">
        <v>1</v>
      </c>
      <c r="N10" s="30">
        <v>1</v>
      </c>
      <c r="O10" s="30"/>
      <c r="P10" s="30">
        <v>1</v>
      </c>
      <c r="Q10" s="30"/>
      <c r="R10" s="31"/>
      <c r="S10" s="29">
        <v>3</v>
      </c>
      <c r="T10" s="30">
        <v>1</v>
      </c>
      <c r="U10" s="30">
        <v>4</v>
      </c>
      <c r="V10" s="30"/>
      <c r="W10" s="32">
        <v>1</v>
      </c>
      <c r="X10" s="33">
        <v>0.5</v>
      </c>
      <c r="Y10" s="34">
        <v>0.66666666666666663</v>
      </c>
      <c r="Z10" s="34">
        <v>0.625</v>
      </c>
      <c r="AA10" s="35">
        <v>1.2916666666666665</v>
      </c>
      <c r="AB10" s="36">
        <f>IF((S10+T10+U10)&gt;0,(S10+T10)/(S10+T10+U10),"------")</f>
        <v>0.5</v>
      </c>
      <c r="AC10" s="27">
        <f t="shared" si="0"/>
        <v>4</v>
      </c>
    </row>
    <row r="11" spans="1:29" s="27" customFormat="1" ht="12.6" customHeight="1" x14ac:dyDescent="0.2">
      <c r="A11" s="17" t="s">
        <v>182</v>
      </c>
      <c r="B11" s="28" t="s">
        <v>167</v>
      </c>
      <c r="C11" s="29">
        <v>3</v>
      </c>
      <c r="D11" s="30">
        <v>6</v>
      </c>
      <c r="E11" s="30">
        <v>4</v>
      </c>
      <c r="F11" s="30">
        <v>1</v>
      </c>
      <c r="G11" s="30"/>
      <c r="H11" s="30">
        <v>2</v>
      </c>
      <c r="I11" s="30"/>
      <c r="J11" s="30"/>
      <c r="K11" s="30"/>
      <c r="L11" s="30">
        <v>1</v>
      </c>
      <c r="M11" s="30">
        <v>2</v>
      </c>
      <c r="N11" s="30"/>
      <c r="O11" s="30"/>
      <c r="P11" s="30"/>
      <c r="Q11" s="30"/>
      <c r="R11" s="31"/>
      <c r="S11" s="29">
        <v>1</v>
      </c>
      <c r="T11" s="30">
        <v>1</v>
      </c>
      <c r="U11" s="30">
        <v>2</v>
      </c>
      <c r="V11" s="30"/>
      <c r="W11" s="32"/>
      <c r="X11" s="33">
        <v>0.5</v>
      </c>
      <c r="Y11" s="34">
        <v>0.5</v>
      </c>
      <c r="Z11" s="34">
        <v>0.66666666666666663</v>
      </c>
      <c r="AA11" s="35">
        <v>1.1666666666666665</v>
      </c>
      <c r="AB11" s="36">
        <f>IF((S11+T11+U11)&gt;0,(S11+T11)/(S11+T11+U11),"------")</f>
        <v>0.5</v>
      </c>
      <c r="AC11" s="27">
        <f t="shared" si="0"/>
        <v>2</v>
      </c>
    </row>
    <row r="12" spans="1:29" s="27" customFormat="1" ht="12.6" customHeight="1" x14ac:dyDescent="0.2">
      <c r="A12" s="17" t="s">
        <v>172</v>
      </c>
      <c r="B12" s="28" t="s">
        <v>173</v>
      </c>
      <c r="C12" s="29">
        <v>3</v>
      </c>
      <c r="D12" s="30">
        <v>8</v>
      </c>
      <c r="E12" s="30">
        <v>7</v>
      </c>
      <c r="F12" s="30">
        <v>2</v>
      </c>
      <c r="G12" s="30">
        <v>4</v>
      </c>
      <c r="H12" s="30">
        <v>5</v>
      </c>
      <c r="I12" s="30">
        <v>1</v>
      </c>
      <c r="J12" s="30"/>
      <c r="K12" s="30"/>
      <c r="L12" s="30"/>
      <c r="M12" s="30">
        <v>1</v>
      </c>
      <c r="N12" s="30"/>
      <c r="O12" s="30"/>
      <c r="P12" s="30"/>
      <c r="Q12" s="30"/>
      <c r="R12" s="31"/>
      <c r="S12" s="29"/>
      <c r="T12" s="30">
        <v>15</v>
      </c>
      <c r="U12" s="30">
        <v>1</v>
      </c>
      <c r="V12" s="30"/>
      <c r="W12" s="32"/>
      <c r="X12" s="33">
        <v>0.7142857142857143</v>
      </c>
      <c r="Y12" s="34">
        <v>0.8571428571428571</v>
      </c>
      <c r="Z12" s="34">
        <v>0.75</v>
      </c>
      <c r="AA12" s="35">
        <v>1.6071428571428572</v>
      </c>
      <c r="AB12" s="36">
        <f>IF((S12+T12+U12)&gt;0,(S12+T12)/(S12+T12+U12),"------")</f>
        <v>0.9375</v>
      </c>
      <c r="AC12" s="27">
        <f t="shared" si="0"/>
        <v>6</v>
      </c>
    </row>
    <row r="13" spans="1:29" s="27" customFormat="1" ht="12.6" customHeight="1" x14ac:dyDescent="0.2">
      <c r="A13" s="17" t="s">
        <v>168</v>
      </c>
      <c r="B13" s="28" t="s">
        <v>169</v>
      </c>
      <c r="C13" s="29">
        <v>3</v>
      </c>
      <c r="D13" s="30">
        <v>9</v>
      </c>
      <c r="E13" s="30">
        <v>6</v>
      </c>
      <c r="F13" s="30"/>
      <c r="G13" s="30">
        <v>1</v>
      </c>
      <c r="H13" s="30">
        <v>1</v>
      </c>
      <c r="I13" s="30"/>
      <c r="J13" s="30"/>
      <c r="K13" s="30"/>
      <c r="L13" s="30">
        <v>1</v>
      </c>
      <c r="M13" s="30">
        <v>3</v>
      </c>
      <c r="N13" s="30"/>
      <c r="O13" s="30"/>
      <c r="P13" s="30"/>
      <c r="Q13" s="30"/>
      <c r="R13" s="31"/>
      <c r="S13" s="29">
        <v>2</v>
      </c>
      <c r="T13" s="30">
        <v>3</v>
      </c>
      <c r="U13" s="30">
        <v>1</v>
      </c>
      <c r="V13" s="30"/>
      <c r="W13" s="32"/>
      <c r="X13" s="33">
        <v>0.16666666666666666</v>
      </c>
      <c r="Y13" s="34">
        <v>0.16666666666666666</v>
      </c>
      <c r="Z13" s="34">
        <v>0.44444444444444442</v>
      </c>
      <c r="AA13" s="35">
        <v>0.61111111111111105</v>
      </c>
      <c r="AB13" s="36">
        <f>IF((S13+T13+U13)&gt;0,(S13+T13)/(S13+T13+U13),"------")</f>
        <v>0.83333333333333337</v>
      </c>
      <c r="AC13" s="27">
        <f t="shared" si="0"/>
        <v>1</v>
      </c>
    </row>
    <row r="14" spans="1:29" s="27" customFormat="1" ht="12.6" customHeight="1" x14ac:dyDescent="0.2">
      <c r="A14" s="17" t="s">
        <v>185</v>
      </c>
      <c r="B14" s="28" t="s">
        <v>186</v>
      </c>
      <c r="C14" s="29">
        <v>3</v>
      </c>
      <c r="D14" s="30">
        <v>6</v>
      </c>
      <c r="E14" s="30">
        <v>6</v>
      </c>
      <c r="F14" s="30"/>
      <c r="G14" s="30"/>
      <c r="H14" s="30">
        <v>1</v>
      </c>
      <c r="I14" s="30"/>
      <c r="J14" s="30"/>
      <c r="K14" s="30"/>
      <c r="L14" s="30">
        <v>4</v>
      </c>
      <c r="M14" s="30"/>
      <c r="N14" s="30"/>
      <c r="O14" s="30"/>
      <c r="P14" s="30"/>
      <c r="Q14" s="30"/>
      <c r="R14" s="31"/>
      <c r="S14" s="29"/>
      <c r="T14" s="30"/>
      <c r="U14" s="30"/>
      <c r="V14" s="30"/>
      <c r="W14" s="32"/>
      <c r="X14" s="33">
        <v>0.16666666666666666</v>
      </c>
      <c r="Y14" s="34">
        <v>0.16666666666666666</v>
      </c>
      <c r="Z14" s="34">
        <v>0.16666666666666666</v>
      </c>
      <c r="AA14" s="35">
        <v>0.33333333333333331</v>
      </c>
      <c r="AB14" s="36" t="str">
        <f>IF((S14+T14+U14)&gt;0,(S14+T14)/(S14+T14+U14),"------")</f>
        <v>------</v>
      </c>
      <c r="AC14" s="27">
        <f t="shared" si="0"/>
        <v>1</v>
      </c>
    </row>
    <row r="15" spans="1:29" s="27" customFormat="1" ht="12.6" customHeight="1" x14ac:dyDescent="0.2">
      <c r="A15" s="17" t="s">
        <v>178</v>
      </c>
      <c r="B15" s="28" t="s">
        <v>179</v>
      </c>
      <c r="C15" s="29">
        <v>3</v>
      </c>
      <c r="D15" s="30">
        <v>3</v>
      </c>
      <c r="E15" s="30">
        <v>3</v>
      </c>
      <c r="F15" s="30">
        <v>1</v>
      </c>
      <c r="G15" s="30"/>
      <c r="H15" s="30"/>
      <c r="I15" s="30"/>
      <c r="J15" s="30"/>
      <c r="K15" s="30"/>
      <c r="L15" s="30">
        <v>2</v>
      </c>
      <c r="M15" s="30"/>
      <c r="N15" s="30"/>
      <c r="O15" s="30"/>
      <c r="P15" s="30"/>
      <c r="Q15" s="30"/>
      <c r="R15" s="31"/>
      <c r="S15" s="29">
        <v>1</v>
      </c>
      <c r="T15" s="30"/>
      <c r="U15" s="30"/>
      <c r="V15" s="30"/>
      <c r="W15" s="32"/>
      <c r="X15" s="33">
        <v>0</v>
      </c>
      <c r="Y15" s="34">
        <v>0</v>
      </c>
      <c r="Z15" s="34">
        <v>0</v>
      </c>
      <c r="AA15" s="35">
        <v>0</v>
      </c>
      <c r="AB15" s="36">
        <f>IF((S15+T15+U15)&gt;0,(S15+T15)/(S15+T15+U15),"------")</f>
        <v>1</v>
      </c>
      <c r="AC15" s="27">
        <f t="shared" si="0"/>
        <v>0</v>
      </c>
    </row>
    <row r="16" spans="1:29" s="27" customFormat="1" ht="12.6" customHeight="1" x14ac:dyDescent="0.2">
      <c r="A16" s="17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29"/>
      <c r="T16" s="30"/>
      <c r="U16" s="30"/>
      <c r="V16" s="30"/>
      <c r="W16" s="32"/>
      <c r="X16" s="33" t="s">
        <v>97</v>
      </c>
      <c r="Y16" s="34" t="s">
        <v>97</v>
      </c>
      <c r="Z16" s="34" t="s">
        <v>97</v>
      </c>
      <c r="AA16" s="35" t="s">
        <v>97</v>
      </c>
      <c r="AB16" s="36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1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 t="s">
        <v>97</v>
      </c>
      <c r="Y17" s="34" t="s">
        <v>97</v>
      </c>
      <c r="Z17" s="34" t="s">
        <v>97</v>
      </c>
      <c r="AA17" s="35" t="s">
        <v>97</v>
      </c>
      <c r="AB17" s="3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1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 t="s">
        <v>97</v>
      </c>
      <c r="Y18" s="34" t="s">
        <v>97</v>
      </c>
      <c r="Z18" s="34" t="s">
        <v>97</v>
      </c>
      <c r="AA18" s="35" t="s">
        <v>97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/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2"/>
      <c r="X19" s="33" t="s">
        <v>97</v>
      </c>
      <c r="Y19" s="34" t="s">
        <v>97</v>
      </c>
      <c r="Z19" s="34" t="s">
        <v>97</v>
      </c>
      <c r="AA19" s="35" t="s">
        <v>97</v>
      </c>
      <c r="AB19" s="36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6"/>
      <c r="B38" s="4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8"/>
      <c r="B39" s="49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8"/>
      <c r="B40" s="49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3</v>
      </c>
      <c r="D41" s="54">
        <v>68</v>
      </c>
      <c r="E41" s="55">
        <v>53</v>
      </c>
      <c r="F41" s="54">
        <v>13</v>
      </c>
      <c r="G41" s="55">
        <v>8</v>
      </c>
      <c r="H41" s="54">
        <v>18</v>
      </c>
      <c r="I41" s="55">
        <v>2</v>
      </c>
      <c r="J41" s="54">
        <v>0</v>
      </c>
      <c r="K41" s="55">
        <v>0</v>
      </c>
      <c r="L41" s="54">
        <v>17</v>
      </c>
      <c r="M41" s="55">
        <v>14</v>
      </c>
      <c r="N41" s="54">
        <v>1</v>
      </c>
      <c r="O41" s="55">
        <v>1</v>
      </c>
      <c r="P41" s="54">
        <v>2</v>
      </c>
      <c r="Q41" s="55">
        <v>0</v>
      </c>
      <c r="R41" s="56">
        <v>0</v>
      </c>
      <c r="S41" s="53">
        <v>17</v>
      </c>
      <c r="T41" s="54">
        <v>33</v>
      </c>
      <c r="U41" s="55">
        <v>16</v>
      </c>
      <c r="V41" s="55">
        <v>0</v>
      </c>
      <c r="W41" s="57">
        <v>1</v>
      </c>
      <c r="X41" s="58">
        <v>0.33962264150943394</v>
      </c>
      <c r="Y41" s="59">
        <v>0.37735849056603776</v>
      </c>
      <c r="Z41" s="59">
        <v>0.48529411764705882</v>
      </c>
      <c r="AA41" s="59">
        <v>0.86265260821309653</v>
      </c>
      <c r="AB41" s="60">
        <f>IF((S41+T41+U41)=0,"------",(S41+T41)/(S41+T41+U41))</f>
        <v>0.75757575757575757</v>
      </c>
      <c r="AC41" s="27">
        <f t="shared" si="0"/>
        <v>20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183</v>
      </c>
      <c r="B44" s="71" t="s">
        <v>184</v>
      </c>
      <c r="C44" s="19">
        <v>2</v>
      </c>
      <c r="D44" s="20"/>
      <c r="E44" s="20">
        <v>23</v>
      </c>
      <c r="F44" s="72">
        <v>1.6666666666666665</v>
      </c>
      <c r="G44" s="73"/>
      <c r="H44" s="20">
        <v>14</v>
      </c>
      <c r="I44" s="20">
        <v>9</v>
      </c>
      <c r="J44" s="20">
        <v>5</v>
      </c>
      <c r="K44" s="20">
        <v>6</v>
      </c>
      <c r="L44" s="20"/>
      <c r="M44" s="20"/>
      <c r="N44" s="20">
        <v>7</v>
      </c>
      <c r="O44" s="20">
        <v>2</v>
      </c>
      <c r="P44" s="20"/>
      <c r="Q44" s="20"/>
      <c r="R44" s="20"/>
      <c r="S44" s="20"/>
      <c r="T44" s="22"/>
      <c r="U44" s="74">
        <v>21.000000000000004</v>
      </c>
      <c r="V44" s="75"/>
      <c r="W44" s="76">
        <v>0.42857142857142855</v>
      </c>
      <c r="X44" s="77"/>
      <c r="Y44" s="78">
        <v>3.6000000000000005</v>
      </c>
      <c r="Z44" s="79">
        <v>0</v>
      </c>
      <c r="AA44" s="80">
        <v>4.2</v>
      </c>
    </row>
    <row r="45" spans="1:29" s="27" customFormat="1" ht="12" customHeight="1" x14ac:dyDescent="0.2">
      <c r="A45" s="46" t="s">
        <v>166</v>
      </c>
      <c r="B45" s="47" t="s">
        <v>167</v>
      </c>
      <c r="C45" s="29">
        <v>2</v>
      </c>
      <c r="D45" s="30">
        <v>2</v>
      </c>
      <c r="E45" s="30">
        <v>33</v>
      </c>
      <c r="F45" s="81">
        <v>2.6666666666666665</v>
      </c>
      <c r="G45" s="82"/>
      <c r="H45" s="30">
        <v>18</v>
      </c>
      <c r="I45" s="30">
        <v>21</v>
      </c>
      <c r="J45" s="30">
        <v>16</v>
      </c>
      <c r="K45" s="30">
        <v>8</v>
      </c>
      <c r="L45" s="30"/>
      <c r="M45" s="30"/>
      <c r="N45" s="30">
        <v>15</v>
      </c>
      <c r="O45" s="30"/>
      <c r="P45" s="30">
        <v>15</v>
      </c>
      <c r="Q45" s="30"/>
      <c r="R45" s="30"/>
      <c r="S45" s="30">
        <v>2</v>
      </c>
      <c r="T45" s="32"/>
      <c r="U45" s="83">
        <v>42</v>
      </c>
      <c r="V45" s="84"/>
      <c r="W45" s="85">
        <v>0.44444444444444442</v>
      </c>
      <c r="X45" s="86"/>
      <c r="Y45" s="87">
        <v>3</v>
      </c>
      <c r="Z45" s="88">
        <v>0</v>
      </c>
      <c r="AA45" s="89">
        <v>5.625</v>
      </c>
    </row>
    <row r="46" spans="1:29" s="27" customFormat="1" ht="12" customHeight="1" x14ac:dyDescent="0.2">
      <c r="A46" s="46" t="s">
        <v>168</v>
      </c>
      <c r="B46" s="47" t="s">
        <v>169</v>
      </c>
      <c r="C46" s="29">
        <v>2</v>
      </c>
      <c r="D46" s="30">
        <v>1</v>
      </c>
      <c r="E46" s="30">
        <v>48</v>
      </c>
      <c r="F46" s="81">
        <v>6.6666666666666661</v>
      </c>
      <c r="G46" s="82"/>
      <c r="H46" s="30">
        <v>31</v>
      </c>
      <c r="I46" s="30">
        <v>20</v>
      </c>
      <c r="J46" s="30">
        <v>10</v>
      </c>
      <c r="K46" s="30">
        <v>7</v>
      </c>
      <c r="L46" s="30"/>
      <c r="M46" s="30">
        <v>12</v>
      </c>
      <c r="N46" s="30">
        <v>16</v>
      </c>
      <c r="O46" s="30">
        <v>1</v>
      </c>
      <c r="P46" s="30">
        <v>11</v>
      </c>
      <c r="Q46" s="30"/>
      <c r="R46" s="30"/>
      <c r="S46" s="30">
        <v>1</v>
      </c>
      <c r="T46" s="32"/>
      <c r="U46" s="83">
        <v>10.500000000000002</v>
      </c>
      <c r="V46" s="84"/>
      <c r="W46" s="85">
        <v>0.22580645161290322</v>
      </c>
      <c r="X46" s="86"/>
      <c r="Y46" s="87">
        <v>1.05</v>
      </c>
      <c r="Z46" s="88">
        <v>1.8000000000000003</v>
      </c>
      <c r="AA46" s="89">
        <v>2.4000000000000004</v>
      </c>
    </row>
    <row r="47" spans="1:29" s="27" customFormat="1" ht="12" customHeight="1" x14ac:dyDescent="0.2">
      <c r="A47" s="46"/>
      <c r="B47" s="47"/>
      <c r="C47" s="29"/>
      <c r="D47" s="30"/>
      <c r="E47" s="30"/>
      <c r="F47" s="81"/>
      <c r="G47" s="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83" t="s">
        <v>97</v>
      </c>
      <c r="V47" s="84"/>
      <c r="W47" s="85" t="s">
        <v>97</v>
      </c>
      <c r="X47" s="86"/>
      <c r="Y47" s="87" t="s">
        <v>97</v>
      </c>
      <c r="Z47" s="88" t="s">
        <v>97</v>
      </c>
      <c r="AA47" s="89" t="s">
        <v>97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3</v>
      </c>
      <c r="D58" s="55">
        <v>3</v>
      </c>
      <c r="E58" s="56">
        <v>104</v>
      </c>
      <c r="F58" s="106">
        <v>11</v>
      </c>
      <c r="G58" s="107"/>
      <c r="H58" s="55">
        <v>63</v>
      </c>
      <c r="I58" s="56">
        <v>50</v>
      </c>
      <c r="J58" s="55">
        <v>31</v>
      </c>
      <c r="K58" s="55">
        <v>21</v>
      </c>
      <c r="L58" s="55">
        <v>0</v>
      </c>
      <c r="M58" s="55">
        <v>12</v>
      </c>
      <c r="N58" s="56">
        <v>38</v>
      </c>
      <c r="O58" s="55">
        <v>3</v>
      </c>
      <c r="P58" s="56">
        <v>26</v>
      </c>
      <c r="Q58" s="55">
        <v>0</v>
      </c>
      <c r="R58" s="56">
        <v>0</v>
      </c>
      <c r="S58" s="55">
        <v>3</v>
      </c>
      <c r="T58" s="108">
        <v>0</v>
      </c>
      <c r="U58" s="109">
        <v>19.727272727272727</v>
      </c>
      <c r="V58" s="110"/>
      <c r="W58" s="111">
        <v>0.33333333333333331</v>
      </c>
      <c r="X58" s="67"/>
      <c r="Y58" s="112">
        <v>1.9090909090909092</v>
      </c>
      <c r="Z58" s="113">
        <v>1.0909090909090908</v>
      </c>
      <c r="AA58" s="114">
        <v>3.4545454545454546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/>
      <c r="B64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/>
      <c r="B6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/>
      <c r="B66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/>
      <c r="B67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/>
      <c r="B68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/>
      <c r="B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indexed="23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187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187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188</v>
      </c>
      <c r="B5" s="18" t="s">
        <v>189</v>
      </c>
      <c r="C5" s="19">
        <v>4</v>
      </c>
      <c r="D5" s="20">
        <v>14</v>
      </c>
      <c r="E5" s="20">
        <v>14</v>
      </c>
      <c r="F5" s="20">
        <v>2</v>
      </c>
      <c r="G5" s="20">
        <v>3</v>
      </c>
      <c r="H5" s="20">
        <v>1</v>
      </c>
      <c r="I5" s="20"/>
      <c r="J5" s="20"/>
      <c r="K5" s="20"/>
      <c r="L5" s="20">
        <v>3</v>
      </c>
      <c r="M5" s="20"/>
      <c r="N5" s="20"/>
      <c r="O5" s="20">
        <v>1</v>
      </c>
      <c r="P5" s="20"/>
      <c r="Q5" s="20"/>
      <c r="R5" s="21"/>
      <c r="S5" s="19">
        <v>4</v>
      </c>
      <c r="T5" s="20">
        <v>2</v>
      </c>
      <c r="U5" s="20">
        <v>1</v>
      </c>
      <c r="V5" s="20">
        <v>1</v>
      </c>
      <c r="W5" s="22"/>
      <c r="X5" s="23">
        <v>7.1428571428571425E-2</v>
      </c>
      <c r="Y5" s="24">
        <v>7.1428571428571425E-2</v>
      </c>
      <c r="Z5" s="24">
        <v>7.1428571428571425E-2</v>
      </c>
      <c r="AA5" s="25">
        <v>0.14285714285714285</v>
      </c>
      <c r="AB5" s="26">
        <f>IF((S5+T5+U5)&gt;0,(S5+T5)/(S5+T5+U5),"------")</f>
        <v>0.8571428571428571</v>
      </c>
      <c r="AC5" s="27">
        <f>(H5-I5-J5-K5)+(2*I5)+(3*J5)+(4*K5)</f>
        <v>1</v>
      </c>
    </row>
    <row r="6" spans="1:29" s="27" customFormat="1" ht="12.6" customHeight="1" x14ac:dyDescent="0.2">
      <c r="A6" s="17" t="s">
        <v>190</v>
      </c>
      <c r="B6" s="28" t="s">
        <v>117</v>
      </c>
      <c r="C6" s="29">
        <v>3</v>
      </c>
      <c r="D6" s="30">
        <v>5</v>
      </c>
      <c r="E6" s="30">
        <v>3</v>
      </c>
      <c r="F6" s="30"/>
      <c r="G6" s="30">
        <v>2</v>
      </c>
      <c r="H6" s="30"/>
      <c r="I6" s="30"/>
      <c r="J6" s="30"/>
      <c r="K6" s="30"/>
      <c r="L6" s="30">
        <v>2</v>
      </c>
      <c r="M6" s="30">
        <v>1</v>
      </c>
      <c r="N6" s="30"/>
      <c r="O6" s="30"/>
      <c r="P6" s="30"/>
      <c r="Q6" s="30">
        <v>1</v>
      </c>
      <c r="R6" s="31"/>
      <c r="S6" s="29">
        <v>1</v>
      </c>
      <c r="T6" s="30"/>
      <c r="U6" s="30"/>
      <c r="V6" s="30"/>
      <c r="W6" s="32"/>
      <c r="X6" s="33">
        <v>0</v>
      </c>
      <c r="Y6" s="34">
        <v>0</v>
      </c>
      <c r="Z6" s="34">
        <v>0.25</v>
      </c>
      <c r="AA6" s="35">
        <v>0.25</v>
      </c>
      <c r="AB6" s="36">
        <f>IF((S6+T6+U6)&gt;0,(S6+T6)/(S6+T6+U6),"------")</f>
        <v>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17" t="s">
        <v>191</v>
      </c>
      <c r="B7" s="28" t="s">
        <v>192</v>
      </c>
      <c r="C7" s="29">
        <v>2</v>
      </c>
      <c r="D7" s="30">
        <v>1</v>
      </c>
      <c r="E7" s="30">
        <v>1</v>
      </c>
      <c r="F7" s="30"/>
      <c r="G7" s="30"/>
      <c r="H7" s="30"/>
      <c r="I7" s="30"/>
      <c r="J7" s="30"/>
      <c r="K7" s="30"/>
      <c r="L7" s="30">
        <v>1</v>
      </c>
      <c r="M7" s="30"/>
      <c r="N7" s="30"/>
      <c r="O7" s="30"/>
      <c r="P7" s="30"/>
      <c r="Q7" s="30"/>
      <c r="R7" s="31"/>
      <c r="S7" s="29"/>
      <c r="T7" s="30"/>
      <c r="U7" s="30"/>
      <c r="V7" s="30"/>
      <c r="W7" s="32"/>
      <c r="X7" s="33">
        <v>0</v>
      </c>
      <c r="Y7" s="34">
        <v>0</v>
      </c>
      <c r="Z7" s="34">
        <v>0</v>
      </c>
      <c r="AA7" s="35">
        <v>0</v>
      </c>
      <c r="AB7" s="36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17" t="s">
        <v>193</v>
      </c>
      <c r="B8" s="28" t="s">
        <v>194</v>
      </c>
      <c r="C8" s="29">
        <v>3</v>
      </c>
      <c r="D8" s="30">
        <v>4</v>
      </c>
      <c r="E8" s="30">
        <v>2</v>
      </c>
      <c r="F8" s="30">
        <v>1</v>
      </c>
      <c r="G8" s="30"/>
      <c r="H8" s="30"/>
      <c r="I8" s="30"/>
      <c r="J8" s="30"/>
      <c r="K8" s="30"/>
      <c r="L8" s="30">
        <v>2</v>
      </c>
      <c r="M8" s="30">
        <v>2</v>
      </c>
      <c r="N8" s="30"/>
      <c r="O8" s="30"/>
      <c r="P8" s="30"/>
      <c r="Q8" s="30"/>
      <c r="R8" s="31"/>
      <c r="S8" s="29">
        <v>6</v>
      </c>
      <c r="T8" s="30">
        <v>4</v>
      </c>
      <c r="U8" s="30">
        <v>1</v>
      </c>
      <c r="V8" s="30"/>
      <c r="W8" s="32"/>
      <c r="X8" s="33">
        <v>0</v>
      </c>
      <c r="Y8" s="34">
        <v>0</v>
      </c>
      <c r="Z8" s="34">
        <v>0.5</v>
      </c>
      <c r="AA8" s="35">
        <v>0.5</v>
      </c>
      <c r="AB8" s="36">
        <f>IF((S8+T8+U8)&gt;0,(S8+T8)/(S8+T8+U8),"------")</f>
        <v>0.90909090909090906</v>
      </c>
      <c r="AC8" s="27">
        <f t="shared" si="0"/>
        <v>0</v>
      </c>
    </row>
    <row r="9" spans="1:29" s="27" customFormat="1" ht="12.6" customHeight="1" x14ac:dyDescent="0.2">
      <c r="A9" s="17" t="s">
        <v>195</v>
      </c>
      <c r="B9" s="28" t="s">
        <v>117</v>
      </c>
      <c r="C9" s="29">
        <v>4</v>
      </c>
      <c r="D9" s="30">
        <v>11</v>
      </c>
      <c r="E9" s="30">
        <v>8</v>
      </c>
      <c r="F9" s="30">
        <v>3</v>
      </c>
      <c r="G9" s="30">
        <v>7</v>
      </c>
      <c r="H9" s="30">
        <v>3</v>
      </c>
      <c r="I9" s="30">
        <v>1</v>
      </c>
      <c r="J9" s="30">
        <v>1</v>
      </c>
      <c r="K9" s="30"/>
      <c r="L9" s="30">
        <v>1</v>
      </c>
      <c r="M9" s="30">
        <v>2</v>
      </c>
      <c r="N9" s="30"/>
      <c r="O9" s="30">
        <v>1</v>
      </c>
      <c r="P9" s="30"/>
      <c r="Q9" s="30">
        <v>1</v>
      </c>
      <c r="R9" s="31"/>
      <c r="S9" s="29"/>
      <c r="T9" s="30">
        <v>2</v>
      </c>
      <c r="U9" s="30"/>
      <c r="V9" s="30"/>
      <c r="W9" s="32"/>
      <c r="X9" s="33">
        <v>0.375</v>
      </c>
      <c r="Y9" s="34">
        <v>0.75</v>
      </c>
      <c r="Z9" s="34">
        <v>0.5</v>
      </c>
      <c r="AA9" s="35">
        <v>1.25</v>
      </c>
      <c r="AB9" s="36">
        <f>IF((S9+T9+U9)&gt;0,(S9+T9)/(S9+T9+U9),"------")</f>
        <v>1</v>
      </c>
      <c r="AC9" s="27">
        <f t="shared" si="0"/>
        <v>6</v>
      </c>
    </row>
    <row r="10" spans="1:29" s="27" customFormat="1" ht="12.6" customHeight="1" x14ac:dyDescent="0.2">
      <c r="A10" s="17" t="s">
        <v>196</v>
      </c>
      <c r="B10" s="28" t="s">
        <v>197</v>
      </c>
      <c r="C10" s="29">
        <v>4</v>
      </c>
      <c r="D10" s="30">
        <v>11</v>
      </c>
      <c r="E10" s="30">
        <v>11</v>
      </c>
      <c r="F10" s="30">
        <v>3</v>
      </c>
      <c r="G10" s="30">
        <v>1</v>
      </c>
      <c r="H10" s="30">
        <v>4</v>
      </c>
      <c r="I10" s="30">
        <v>1</v>
      </c>
      <c r="J10" s="30"/>
      <c r="K10" s="30"/>
      <c r="L10" s="30">
        <v>3</v>
      </c>
      <c r="M10" s="30"/>
      <c r="N10" s="30"/>
      <c r="O10" s="30"/>
      <c r="P10" s="30"/>
      <c r="Q10" s="30"/>
      <c r="R10" s="31"/>
      <c r="S10" s="29">
        <v>4</v>
      </c>
      <c r="T10" s="30">
        <v>2</v>
      </c>
      <c r="U10" s="30">
        <v>1</v>
      </c>
      <c r="V10" s="30">
        <v>1</v>
      </c>
      <c r="W10" s="32"/>
      <c r="X10" s="33">
        <v>0.36363636363636365</v>
      </c>
      <c r="Y10" s="34">
        <v>0.45454545454545453</v>
      </c>
      <c r="Z10" s="34">
        <v>0.36363636363636365</v>
      </c>
      <c r="AA10" s="35">
        <v>0.81818181818181812</v>
      </c>
      <c r="AB10" s="36">
        <f>IF((S10+T10+U10)&gt;0,(S10+T10)/(S10+T10+U10),"------")</f>
        <v>0.8571428571428571</v>
      </c>
      <c r="AC10" s="27">
        <f t="shared" si="0"/>
        <v>5</v>
      </c>
    </row>
    <row r="11" spans="1:29" s="27" customFormat="1" ht="12.6" customHeight="1" x14ac:dyDescent="0.2">
      <c r="A11" s="17" t="s">
        <v>198</v>
      </c>
      <c r="B11" s="28" t="s">
        <v>199</v>
      </c>
      <c r="C11" s="29">
        <v>4</v>
      </c>
      <c r="D11" s="30">
        <v>15</v>
      </c>
      <c r="E11" s="30">
        <v>11</v>
      </c>
      <c r="F11" s="30">
        <v>4</v>
      </c>
      <c r="G11" s="30">
        <v>1</v>
      </c>
      <c r="H11" s="30">
        <v>3</v>
      </c>
      <c r="I11" s="30">
        <v>1</v>
      </c>
      <c r="J11" s="30"/>
      <c r="K11" s="30"/>
      <c r="L11" s="30">
        <v>3</v>
      </c>
      <c r="M11" s="30">
        <v>4</v>
      </c>
      <c r="N11" s="30"/>
      <c r="O11" s="30">
        <v>3</v>
      </c>
      <c r="P11" s="30"/>
      <c r="Q11" s="30"/>
      <c r="R11" s="31"/>
      <c r="S11" s="29">
        <v>9</v>
      </c>
      <c r="T11" s="30">
        <v>8</v>
      </c>
      <c r="U11" s="30">
        <v>3</v>
      </c>
      <c r="V11" s="30"/>
      <c r="W11" s="32"/>
      <c r="X11" s="33">
        <v>0.27272727272727271</v>
      </c>
      <c r="Y11" s="34">
        <v>0.36363636363636365</v>
      </c>
      <c r="Z11" s="34">
        <v>0.46666666666666667</v>
      </c>
      <c r="AA11" s="35">
        <v>0.83030303030303032</v>
      </c>
      <c r="AB11" s="36">
        <f>IF((S11+T11+U11)&gt;0,(S11+T11)/(S11+T11+U11),"------")</f>
        <v>0.85</v>
      </c>
      <c r="AC11" s="27">
        <f t="shared" si="0"/>
        <v>4</v>
      </c>
    </row>
    <row r="12" spans="1:29" s="27" customFormat="1" ht="12.6" customHeight="1" x14ac:dyDescent="0.2">
      <c r="A12" s="17" t="s">
        <v>200</v>
      </c>
      <c r="B12" s="28" t="s">
        <v>201</v>
      </c>
      <c r="C12" s="29">
        <v>4</v>
      </c>
      <c r="D12" s="30">
        <v>13</v>
      </c>
      <c r="E12" s="30">
        <v>9</v>
      </c>
      <c r="F12" s="30">
        <v>6</v>
      </c>
      <c r="G12" s="30">
        <v>2</v>
      </c>
      <c r="H12" s="30">
        <v>5</v>
      </c>
      <c r="I12" s="30"/>
      <c r="J12" s="30">
        <v>2</v>
      </c>
      <c r="K12" s="30"/>
      <c r="L12" s="30">
        <v>2</v>
      </c>
      <c r="M12" s="30">
        <v>4</v>
      </c>
      <c r="N12" s="30"/>
      <c r="O12" s="30"/>
      <c r="P12" s="30"/>
      <c r="Q12" s="30"/>
      <c r="R12" s="31"/>
      <c r="S12" s="29">
        <v>2</v>
      </c>
      <c r="T12" s="30">
        <v>6</v>
      </c>
      <c r="U12" s="30">
        <v>1</v>
      </c>
      <c r="V12" s="30"/>
      <c r="W12" s="32">
        <v>1</v>
      </c>
      <c r="X12" s="33">
        <v>0.55555555555555558</v>
      </c>
      <c r="Y12" s="34">
        <v>1</v>
      </c>
      <c r="Z12" s="34">
        <v>0.69230769230769229</v>
      </c>
      <c r="AA12" s="35">
        <v>1.6923076923076923</v>
      </c>
      <c r="AB12" s="36">
        <f>IF((S12+T12+U12)&gt;0,(S12+T12)/(S12+T12+U12),"------")</f>
        <v>0.88888888888888884</v>
      </c>
      <c r="AC12" s="27">
        <f t="shared" si="0"/>
        <v>9</v>
      </c>
    </row>
    <row r="13" spans="1:29" s="27" customFormat="1" ht="12.6" customHeight="1" x14ac:dyDescent="0.2">
      <c r="A13" s="17" t="s">
        <v>200</v>
      </c>
      <c r="B13" s="28" t="s">
        <v>117</v>
      </c>
      <c r="C13" s="29">
        <v>4</v>
      </c>
      <c r="D13" s="30">
        <v>13</v>
      </c>
      <c r="E13" s="30">
        <v>9</v>
      </c>
      <c r="F13" s="30">
        <v>4</v>
      </c>
      <c r="G13" s="30">
        <v>1</v>
      </c>
      <c r="H13" s="30">
        <v>3</v>
      </c>
      <c r="I13" s="30">
        <v>2</v>
      </c>
      <c r="J13" s="30"/>
      <c r="K13" s="30"/>
      <c r="L13" s="30">
        <v>1</v>
      </c>
      <c r="M13" s="30">
        <v>4</v>
      </c>
      <c r="N13" s="30"/>
      <c r="O13" s="30">
        <v>2</v>
      </c>
      <c r="P13" s="30"/>
      <c r="Q13" s="30"/>
      <c r="R13" s="31"/>
      <c r="S13" s="29">
        <v>5</v>
      </c>
      <c r="T13" s="30">
        <v>2</v>
      </c>
      <c r="U13" s="30">
        <v>1</v>
      </c>
      <c r="V13" s="30"/>
      <c r="W13" s="32"/>
      <c r="X13" s="33">
        <v>0.33333333333333331</v>
      </c>
      <c r="Y13" s="34">
        <v>0.55555555555555558</v>
      </c>
      <c r="Z13" s="34">
        <v>0.53846153846153844</v>
      </c>
      <c r="AA13" s="35">
        <v>1.0940170940170941</v>
      </c>
      <c r="AB13" s="36">
        <f>IF((S13+T13+U13)&gt;0,(S13+T13)/(S13+T13+U13),"------")</f>
        <v>0.875</v>
      </c>
      <c r="AC13" s="27">
        <f t="shared" si="0"/>
        <v>5</v>
      </c>
    </row>
    <row r="14" spans="1:29" s="27" customFormat="1" ht="12.6" customHeight="1" x14ac:dyDescent="0.2">
      <c r="A14" s="17" t="s">
        <v>202</v>
      </c>
      <c r="B14" s="28" t="s">
        <v>203</v>
      </c>
      <c r="C14" s="29">
        <v>4</v>
      </c>
      <c r="D14" s="30">
        <v>13</v>
      </c>
      <c r="E14" s="30">
        <v>12</v>
      </c>
      <c r="F14" s="30">
        <v>5</v>
      </c>
      <c r="G14" s="30">
        <v>7</v>
      </c>
      <c r="H14" s="30">
        <v>6</v>
      </c>
      <c r="I14" s="30">
        <v>1</v>
      </c>
      <c r="J14" s="30"/>
      <c r="K14" s="30">
        <v>1</v>
      </c>
      <c r="L14" s="30">
        <v>3</v>
      </c>
      <c r="M14" s="30">
        <v>1</v>
      </c>
      <c r="N14" s="30"/>
      <c r="O14" s="30">
        <v>2</v>
      </c>
      <c r="P14" s="30"/>
      <c r="Q14" s="30"/>
      <c r="R14" s="31"/>
      <c r="S14" s="29">
        <v>6</v>
      </c>
      <c r="T14" s="30">
        <v>7</v>
      </c>
      <c r="U14" s="30">
        <v>2</v>
      </c>
      <c r="V14" s="30"/>
      <c r="W14" s="32"/>
      <c r="X14" s="33">
        <v>0.5</v>
      </c>
      <c r="Y14" s="34">
        <v>0.83333333333333337</v>
      </c>
      <c r="Z14" s="34">
        <v>0.53846153846153844</v>
      </c>
      <c r="AA14" s="35">
        <v>1.3717948717948718</v>
      </c>
      <c r="AB14" s="36">
        <f>IF((S14+T14+U14)&gt;0,(S14+T14)/(S14+T14+U14),"------")</f>
        <v>0.8666666666666667</v>
      </c>
      <c r="AC14" s="27">
        <f t="shared" si="0"/>
        <v>10</v>
      </c>
    </row>
    <row r="15" spans="1:29" s="27" customFormat="1" ht="12.6" customHeight="1" x14ac:dyDescent="0.2">
      <c r="A15" s="17" t="s">
        <v>204</v>
      </c>
      <c r="B15" s="28" t="s">
        <v>205</v>
      </c>
      <c r="C15" s="29">
        <v>4</v>
      </c>
      <c r="D15" s="30">
        <v>13</v>
      </c>
      <c r="E15" s="30">
        <v>13</v>
      </c>
      <c r="F15" s="30">
        <v>6</v>
      </c>
      <c r="G15" s="30">
        <v>7</v>
      </c>
      <c r="H15" s="30">
        <v>6</v>
      </c>
      <c r="I15" s="30">
        <v>3</v>
      </c>
      <c r="J15" s="30"/>
      <c r="K15" s="30"/>
      <c r="L15" s="30">
        <v>3</v>
      </c>
      <c r="M15" s="30"/>
      <c r="N15" s="30"/>
      <c r="O15" s="30"/>
      <c r="P15" s="30"/>
      <c r="Q15" s="30"/>
      <c r="R15" s="31"/>
      <c r="S15" s="29">
        <v>3</v>
      </c>
      <c r="T15" s="30">
        <v>29</v>
      </c>
      <c r="U15" s="30">
        <v>4</v>
      </c>
      <c r="V15" s="30">
        <v>2</v>
      </c>
      <c r="W15" s="32"/>
      <c r="X15" s="33">
        <v>0.46153846153846156</v>
      </c>
      <c r="Y15" s="34">
        <v>0.69230769230769229</v>
      </c>
      <c r="Z15" s="34">
        <v>0.46153846153846156</v>
      </c>
      <c r="AA15" s="35">
        <v>1.1538461538461537</v>
      </c>
      <c r="AB15" s="36">
        <f>IF((S15+T15+U15)&gt;0,(S15+T15)/(S15+T15+U15),"------")</f>
        <v>0.88888888888888884</v>
      </c>
      <c r="AC15" s="27">
        <f t="shared" si="0"/>
        <v>9</v>
      </c>
    </row>
    <row r="16" spans="1:29" s="27" customFormat="1" ht="12.6" customHeight="1" x14ac:dyDescent="0.2">
      <c r="A16" s="17" t="s">
        <v>206</v>
      </c>
      <c r="B16" s="28" t="s">
        <v>207</v>
      </c>
      <c r="C16" s="29">
        <v>4</v>
      </c>
      <c r="D16" s="30">
        <v>3</v>
      </c>
      <c r="E16" s="30">
        <v>2</v>
      </c>
      <c r="F16" s="30">
        <v>2</v>
      </c>
      <c r="G16" s="30"/>
      <c r="H16" s="30"/>
      <c r="I16" s="30"/>
      <c r="J16" s="30"/>
      <c r="K16" s="30"/>
      <c r="L16" s="30">
        <v>1</v>
      </c>
      <c r="M16" s="30">
        <v>1</v>
      </c>
      <c r="N16" s="30"/>
      <c r="O16" s="30"/>
      <c r="P16" s="30"/>
      <c r="Q16" s="30"/>
      <c r="R16" s="31"/>
      <c r="S16" s="29">
        <v>2</v>
      </c>
      <c r="T16" s="30"/>
      <c r="U16" s="30"/>
      <c r="V16" s="30"/>
      <c r="W16" s="32"/>
      <c r="X16" s="33">
        <v>0</v>
      </c>
      <c r="Y16" s="34">
        <v>0</v>
      </c>
      <c r="Z16" s="34">
        <v>0.33333333333333331</v>
      </c>
      <c r="AA16" s="35">
        <v>0.33333333333333331</v>
      </c>
      <c r="AB16" s="36">
        <f>IF((S16+T16+U16)&gt;0,(S16+T16)/(S16+T16+U16),"------")</f>
        <v>1</v>
      </c>
      <c r="AC16" s="27">
        <f t="shared" si="0"/>
        <v>0</v>
      </c>
    </row>
    <row r="17" spans="1:29" s="27" customFormat="1" ht="12.6" customHeight="1" x14ac:dyDescent="0.2">
      <c r="A17" s="17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 t="s">
        <v>97</v>
      </c>
      <c r="Y17" s="34" t="s">
        <v>97</v>
      </c>
      <c r="Z17" s="34" t="s">
        <v>97</v>
      </c>
      <c r="AA17" s="35" t="s">
        <v>97</v>
      </c>
      <c r="AB17" s="3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17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 t="s">
        <v>97</v>
      </c>
      <c r="Y18" s="34" t="s">
        <v>97</v>
      </c>
      <c r="Z18" s="34" t="s">
        <v>97</v>
      </c>
      <c r="AA18" s="35" t="s">
        <v>97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/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9"/>
      <c r="T19" s="30"/>
      <c r="U19" s="30"/>
      <c r="V19" s="30"/>
      <c r="W19" s="32"/>
      <c r="X19" s="33" t="s">
        <v>97</v>
      </c>
      <c r="Y19" s="34" t="s">
        <v>97</v>
      </c>
      <c r="Z19" s="34" t="s">
        <v>97</v>
      </c>
      <c r="AA19" s="35" t="s">
        <v>97</v>
      </c>
      <c r="AB19" s="36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17"/>
      <c r="B38" s="28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5"/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5"/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4</v>
      </c>
      <c r="D41" s="54">
        <v>116</v>
      </c>
      <c r="E41" s="55">
        <v>95</v>
      </c>
      <c r="F41" s="54">
        <v>36</v>
      </c>
      <c r="G41" s="55">
        <v>31</v>
      </c>
      <c r="H41" s="54">
        <v>31</v>
      </c>
      <c r="I41" s="55">
        <v>9</v>
      </c>
      <c r="J41" s="54">
        <v>3</v>
      </c>
      <c r="K41" s="55">
        <v>1</v>
      </c>
      <c r="L41" s="54">
        <v>25</v>
      </c>
      <c r="M41" s="55">
        <v>19</v>
      </c>
      <c r="N41" s="54">
        <v>0</v>
      </c>
      <c r="O41" s="55">
        <v>9</v>
      </c>
      <c r="P41" s="54">
        <v>0</v>
      </c>
      <c r="Q41" s="55">
        <v>2</v>
      </c>
      <c r="R41" s="56">
        <v>0</v>
      </c>
      <c r="S41" s="53">
        <v>42</v>
      </c>
      <c r="T41" s="54">
        <v>62</v>
      </c>
      <c r="U41" s="55">
        <v>14</v>
      </c>
      <c r="V41" s="55">
        <v>2</v>
      </c>
      <c r="W41" s="57">
        <v>1</v>
      </c>
      <c r="X41" s="58">
        <v>0.32631578947368423</v>
      </c>
      <c r="Y41" s="59">
        <v>0.51578947368421058</v>
      </c>
      <c r="Z41" s="59">
        <v>0.43859649122807015</v>
      </c>
      <c r="AA41" s="59">
        <v>0.95438596491228078</v>
      </c>
      <c r="AB41" s="60">
        <f>IF((S41+T41+U41)=0,"------",(S41+T41)/(S41+T41+U41))</f>
        <v>0.88135593220338981</v>
      </c>
      <c r="AC41" s="27">
        <f t="shared" si="0"/>
        <v>49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188</v>
      </c>
      <c r="B44" s="71" t="s">
        <v>189</v>
      </c>
      <c r="C44" s="19">
        <v>3</v>
      </c>
      <c r="D44" s="20">
        <v>2</v>
      </c>
      <c r="E44" s="20">
        <v>52</v>
      </c>
      <c r="F44" s="72">
        <v>7.3333333333333339</v>
      </c>
      <c r="G44" s="73"/>
      <c r="H44" s="20">
        <v>47</v>
      </c>
      <c r="I44" s="20">
        <v>17</v>
      </c>
      <c r="J44" s="20">
        <v>15</v>
      </c>
      <c r="K44" s="20">
        <v>23</v>
      </c>
      <c r="L44" s="20"/>
      <c r="M44" s="20">
        <v>3</v>
      </c>
      <c r="N44" s="20">
        <v>3</v>
      </c>
      <c r="O44" s="20">
        <v>1</v>
      </c>
      <c r="P44" s="20">
        <v>4</v>
      </c>
      <c r="Q44" s="20"/>
      <c r="R44" s="20">
        <v>1</v>
      </c>
      <c r="S44" s="20">
        <v>1</v>
      </c>
      <c r="T44" s="22"/>
      <c r="U44" s="74">
        <v>14.318181818181817</v>
      </c>
      <c r="V44" s="75"/>
      <c r="W44" s="76">
        <v>0.48936170212765956</v>
      </c>
      <c r="X44" s="77"/>
      <c r="Y44" s="78">
        <v>3.1363636363636362</v>
      </c>
      <c r="Z44" s="79">
        <v>0.40909090909090906</v>
      </c>
      <c r="AA44" s="80">
        <v>0.40909090909090906</v>
      </c>
    </row>
    <row r="45" spans="1:29" s="27" customFormat="1" ht="12" customHeight="1" x14ac:dyDescent="0.2">
      <c r="A45" s="46" t="s">
        <v>198</v>
      </c>
      <c r="B45" s="47" t="s">
        <v>199</v>
      </c>
      <c r="C45" s="29">
        <v>1</v>
      </c>
      <c r="D45" s="30">
        <v>1</v>
      </c>
      <c r="E45" s="30">
        <v>13</v>
      </c>
      <c r="F45" s="81">
        <v>2.6666666666666665</v>
      </c>
      <c r="G45" s="82"/>
      <c r="H45" s="30">
        <v>9</v>
      </c>
      <c r="I45" s="30">
        <v>4</v>
      </c>
      <c r="J45" s="30">
        <v>4</v>
      </c>
      <c r="K45" s="30">
        <v>3</v>
      </c>
      <c r="L45" s="30"/>
      <c r="M45" s="30">
        <v>2</v>
      </c>
      <c r="N45" s="30">
        <v>1</v>
      </c>
      <c r="O45" s="30">
        <v>1</v>
      </c>
      <c r="P45" s="30">
        <v>2</v>
      </c>
      <c r="Q45" s="30"/>
      <c r="R45" s="30"/>
      <c r="S45" s="30">
        <v>1</v>
      </c>
      <c r="T45" s="32"/>
      <c r="U45" s="83">
        <v>10.5</v>
      </c>
      <c r="V45" s="84"/>
      <c r="W45" s="85">
        <v>0.33333333333333331</v>
      </c>
      <c r="X45" s="86"/>
      <c r="Y45" s="87">
        <v>1.125</v>
      </c>
      <c r="Z45" s="88">
        <v>0.75</v>
      </c>
      <c r="AA45" s="89">
        <v>0.375</v>
      </c>
    </row>
    <row r="46" spans="1:29" s="27" customFormat="1" ht="12" customHeight="1" x14ac:dyDescent="0.2">
      <c r="A46" s="46" t="s">
        <v>200</v>
      </c>
      <c r="B46" s="47" t="s">
        <v>117</v>
      </c>
      <c r="C46" s="29">
        <v>2</v>
      </c>
      <c r="D46" s="30">
        <v>1</v>
      </c>
      <c r="E46" s="30">
        <v>54</v>
      </c>
      <c r="F46" s="81">
        <v>10.666666666666668</v>
      </c>
      <c r="G46" s="82"/>
      <c r="H46" s="30">
        <v>48</v>
      </c>
      <c r="I46" s="30">
        <v>10</v>
      </c>
      <c r="J46" s="30">
        <v>6</v>
      </c>
      <c r="K46" s="30">
        <v>14</v>
      </c>
      <c r="L46" s="30"/>
      <c r="M46" s="30">
        <v>6</v>
      </c>
      <c r="N46" s="30">
        <v>3</v>
      </c>
      <c r="O46" s="30">
        <v>2</v>
      </c>
      <c r="P46" s="30"/>
      <c r="Q46" s="30"/>
      <c r="R46" s="30">
        <v>1</v>
      </c>
      <c r="S46" s="30"/>
      <c r="T46" s="32"/>
      <c r="U46" s="83">
        <v>3.9374999999999996</v>
      </c>
      <c r="V46" s="84"/>
      <c r="W46" s="85">
        <v>0.29166666666666669</v>
      </c>
      <c r="X46" s="86"/>
      <c r="Y46" s="87">
        <v>1.3124999999999998</v>
      </c>
      <c r="Z46" s="88">
        <v>0.56249999999999989</v>
      </c>
      <c r="AA46" s="89">
        <v>0.28124999999999994</v>
      </c>
    </row>
    <row r="47" spans="1:29" s="27" customFormat="1" ht="12" customHeight="1" x14ac:dyDescent="0.2">
      <c r="A47" s="46"/>
      <c r="B47" s="47"/>
      <c r="C47" s="29"/>
      <c r="D47" s="30"/>
      <c r="E47" s="30"/>
      <c r="F47" s="81"/>
      <c r="G47" s="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83" t="s">
        <v>97</v>
      </c>
      <c r="V47" s="84"/>
      <c r="W47" s="85" t="s">
        <v>97</v>
      </c>
      <c r="X47" s="86"/>
      <c r="Y47" s="87" t="s">
        <v>97</v>
      </c>
      <c r="Z47" s="88" t="s">
        <v>97</v>
      </c>
      <c r="AA47" s="89" t="s">
        <v>97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4</v>
      </c>
      <c r="D58" s="55">
        <v>4</v>
      </c>
      <c r="E58" s="56">
        <v>119</v>
      </c>
      <c r="F58" s="106">
        <v>20.666666666666668</v>
      </c>
      <c r="G58" s="107"/>
      <c r="H58" s="55">
        <v>104</v>
      </c>
      <c r="I58" s="56">
        <v>31</v>
      </c>
      <c r="J58" s="55">
        <v>25</v>
      </c>
      <c r="K58" s="55">
        <v>40</v>
      </c>
      <c r="L58" s="55">
        <v>0</v>
      </c>
      <c r="M58" s="55">
        <v>11</v>
      </c>
      <c r="N58" s="56">
        <v>7</v>
      </c>
      <c r="O58" s="55">
        <v>4</v>
      </c>
      <c r="P58" s="56">
        <v>6</v>
      </c>
      <c r="Q58" s="55">
        <v>0</v>
      </c>
      <c r="R58" s="56">
        <v>2</v>
      </c>
      <c r="S58" s="55">
        <v>2</v>
      </c>
      <c r="T58" s="108">
        <v>0</v>
      </c>
      <c r="U58" s="109">
        <v>8.4677419354838701</v>
      </c>
      <c r="V58" s="110"/>
      <c r="W58" s="111">
        <v>0.38461538461538464</v>
      </c>
      <c r="X58" s="67"/>
      <c r="Y58" s="112">
        <v>1.9354838709677418</v>
      </c>
      <c r="Z58" s="113">
        <v>0.532258064516129</v>
      </c>
      <c r="AA58" s="114">
        <v>0.33870967741935482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/>
      <c r="B64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/>
      <c r="B6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/>
      <c r="B66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/>
      <c r="B67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/>
      <c r="B68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/>
      <c r="B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indexed="22"/>
    <pageSetUpPr autoPageBreaks="0" fitToPage="1"/>
  </sheetPr>
  <dimension ref="A1:AC211"/>
  <sheetViews>
    <sheetView showGridLines="0" showRowColHeaders="0" showZeros="0" showOutlineSymbols="0" zoomScaleNormal="100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208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96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208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15" t="s">
        <v>209</v>
      </c>
      <c r="B5" s="18" t="s">
        <v>139</v>
      </c>
      <c r="C5" s="19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97</v>
      </c>
      <c r="Y5" s="24" t="s">
        <v>97</v>
      </c>
      <c r="Z5" s="24" t="s">
        <v>97</v>
      </c>
      <c r="AA5" s="25" t="s">
        <v>97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17" t="s">
        <v>210</v>
      </c>
      <c r="B6" s="28" t="s">
        <v>211</v>
      </c>
      <c r="C6" s="29">
        <v>3</v>
      </c>
      <c r="D6" s="30">
        <v>7</v>
      </c>
      <c r="E6" s="30">
        <v>6</v>
      </c>
      <c r="F6" s="30">
        <v>1</v>
      </c>
      <c r="G6" s="30">
        <v>1</v>
      </c>
      <c r="H6" s="30">
        <v>1</v>
      </c>
      <c r="I6" s="30"/>
      <c r="J6" s="30"/>
      <c r="K6" s="30"/>
      <c r="L6" s="30">
        <v>3</v>
      </c>
      <c r="M6" s="30">
        <v>1</v>
      </c>
      <c r="N6" s="30"/>
      <c r="O6" s="30"/>
      <c r="P6" s="30"/>
      <c r="Q6" s="30"/>
      <c r="R6" s="31"/>
      <c r="S6" s="29"/>
      <c r="T6" s="30">
        <v>4</v>
      </c>
      <c r="U6" s="30">
        <v>1</v>
      </c>
      <c r="V6" s="30"/>
      <c r="W6" s="32"/>
      <c r="X6" s="33">
        <v>0.16666666666666666</v>
      </c>
      <c r="Y6" s="34">
        <v>0.16666666666666666</v>
      </c>
      <c r="Z6" s="34">
        <v>0.2857142857142857</v>
      </c>
      <c r="AA6" s="35">
        <v>0.45238095238095233</v>
      </c>
      <c r="AB6" s="36">
        <f>IF((S6+T6+U6)&gt;0,(S6+T6)/(S6+T6+U6),"------")</f>
        <v>0.8</v>
      </c>
      <c r="AC6" s="27">
        <f t="shared" ref="AC6:AC41" si="0">(H6-I6-J6-K6)+(2*I6)+(3*J6)+(4*K6)</f>
        <v>1</v>
      </c>
    </row>
    <row r="7" spans="1:29" s="27" customFormat="1" ht="12.6" customHeight="1" x14ac:dyDescent="0.2">
      <c r="A7" s="17" t="s">
        <v>212</v>
      </c>
      <c r="B7" s="28" t="s">
        <v>161</v>
      </c>
      <c r="C7" s="29">
        <v>3</v>
      </c>
      <c r="D7" s="30">
        <v>7</v>
      </c>
      <c r="E7" s="30">
        <v>3</v>
      </c>
      <c r="F7" s="30">
        <v>1</v>
      </c>
      <c r="G7" s="30">
        <v>2</v>
      </c>
      <c r="H7" s="30"/>
      <c r="I7" s="30"/>
      <c r="J7" s="30"/>
      <c r="K7" s="30"/>
      <c r="L7" s="30">
        <v>3</v>
      </c>
      <c r="M7" s="30">
        <v>4</v>
      </c>
      <c r="N7" s="30"/>
      <c r="O7" s="30"/>
      <c r="P7" s="30"/>
      <c r="Q7" s="30"/>
      <c r="R7" s="31"/>
      <c r="S7" s="29">
        <v>2</v>
      </c>
      <c r="T7" s="30">
        <v>3</v>
      </c>
      <c r="U7" s="30"/>
      <c r="V7" s="30"/>
      <c r="W7" s="32"/>
      <c r="X7" s="33">
        <v>0</v>
      </c>
      <c r="Y7" s="34">
        <v>0</v>
      </c>
      <c r="Z7" s="34">
        <v>0.5714285714285714</v>
      </c>
      <c r="AA7" s="35">
        <v>0.5714285714285714</v>
      </c>
      <c r="AB7" s="36">
        <f>IF((S7+T7+U7)&gt;0,(S7+T7)/(S7+T7+U7),"------")</f>
        <v>1</v>
      </c>
      <c r="AC7" s="27">
        <f t="shared" si="0"/>
        <v>0</v>
      </c>
    </row>
    <row r="8" spans="1:29" s="27" customFormat="1" ht="12.6" customHeight="1" x14ac:dyDescent="0.2">
      <c r="A8" s="17" t="s">
        <v>212</v>
      </c>
      <c r="B8" s="28" t="s">
        <v>213</v>
      </c>
      <c r="C8" s="29">
        <v>3</v>
      </c>
      <c r="D8" s="30">
        <v>10</v>
      </c>
      <c r="E8" s="30">
        <v>8</v>
      </c>
      <c r="F8" s="30">
        <v>5</v>
      </c>
      <c r="G8" s="30"/>
      <c r="H8" s="30">
        <v>3</v>
      </c>
      <c r="I8" s="30"/>
      <c r="J8" s="30"/>
      <c r="K8" s="30"/>
      <c r="L8" s="30">
        <v>2</v>
      </c>
      <c r="M8" s="30">
        <v>2</v>
      </c>
      <c r="N8" s="30"/>
      <c r="O8" s="30">
        <v>6</v>
      </c>
      <c r="P8" s="30"/>
      <c r="Q8" s="30"/>
      <c r="R8" s="31"/>
      <c r="S8" s="29">
        <v>3</v>
      </c>
      <c r="T8" s="30">
        <v>9</v>
      </c>
      <c r="U8" s="30">
        <v>2</v>
      </c>
      <c r="V8" s="30"/>
      <c r="W8" s="32"/>
      <c r="X8" s="33">
        <v>0.375</v>
      </c>
      <c r="Y8" s="34">
        <v>0.375</v>
      </c>
      <c r="Z8" s="34">
        <v>0.5</v>
      </c>
      <c r="AA8" s="35">
        <v>0.875</v>
      </c>
      <c r="AB8" s="36">
        <f>IF((S8+T8+U8)&gt;0,(S8+T8)/(S8+T8+U8),"------")</f>
        <v>0.8571428571428571</v>
      </c>
      <c r="AC8" s="27">
        <f t="shared" si="0"/>
        <v>3</v>
      </c>
    </row>
    <row r="9" spans="1:29" s="27" customFormat="1" ht="12.6" customHeight="1" x14ac:dyDescent="0.2">
      <c r="A9" s="17" t="s">
        <v>212</v>
      </c>
      <c r="B9" s="28" t="s">
        <v>214</v>
      </c>
      <c r="C9" s="29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9">
        <v>3</v>
      </c>
      <c r="T9" s="30">
        <v>2</v>
      </c>
      <c r="U9" s="30"/>
      <c r="V9" s="30"/>
      <c r="W9" s="32"/>
      <c r="X9" s="33" t="s">
        <v>97</v>
      </c>
      <c r="Y9" s="34" t="s">
        <v>97</v>
      </c>
      <c r="Z9" s="34" t="s">
        <v>97</v>
      </c>
      <c r="AA9" s="35" t="s">
        <v>97</v>
      </c>
      <c r="AB9" s="36">
        <f>IF((S9+T9+U9)&gt;0,(S9+T9)/(S9+T9+U9),"------")</f>
        <v>1</v>
      </c>
      <c r="AC9" s="27">
        <f t="shared" si="0"/>
        <v>0</v>
      </c>
    </row>
    <row r="10" spans="1:29" s="27" customFormat="1" ht="12.6" customHeight="1" x14ac:dyDescent="0.2">
      <c r="A10" s="17" t="s">
        <v>215</v>
      </c>
      <c r="B10" s="28" t="s">
        <v>216</v>
      </c>
      <c r="C10" s="29">
        <v>3</v>
      </c>
      <c r="D10" s="30">
        <v>3</v>
      </c>
      <c r="E10" s="30">
        <v>2</v>
      </c>
      <c r="F10" s="30"/>
      <c r="G10" s="30"/>
      <c r="H10" s="30"/>
      <c r="I10" s="30"/>
      <c r="J10" s="30"/>
      <c r="K10" s="30"/>
      <c r="L10" s="30">
        <v>1</v>
      </c>
      <c r="M10" s="30">
        <v>1</v>
      </c>
      <c r="N10" s="30"/>
      <c r="O10" s="30"/>
      <c r="P10" s="30"/>
      <c r="Q10" s="30"/>
      <c r="R10" s="31"/>
      <c r="S10" s="29">
        <v>3</v>
      </c>
      <c r="T10" s="30">
        <v>5</v>
      </c>
      <c r="U10" s="30"/>
      <c r="V10" s="30"/>
      <c r="W10" s="32"/>
      <c r="X10" s="33">
        <v>0</v>
      </c>
      <c r="Y10" s="34">
        <v>0</v>
      </c>
      <c r="Z10" s="34">
        <v>0.33333333333333331</v>
      </c>
      <c r="AA10" s="35">
        <v>0.33333333333333331</v>
      </c>
      <c r="AB10" s="36">
        <f>IF((S10+T10+U10)&gt;0,(S10+T10)/(S10+T10+U10),"------")</f>
        <v>1</v>
      </c>
      <c r="AC10" s="27">
        <f t="shared" si="0"/>
        <v>0</v>
      </c>
    </row>
    <row r="11" spans="1:29" s="27" customFormat="1" ht="12.6" customHeight="1" x14ac:dyDescent="0.2">
      <c r="A11" s="17" t="s">
        <v>217</v>
      </c>
      <c r="B11" s="28" t="s">
        <v>218</v>
      </c>
      <c r="C11" s="29">
        <v>3</v>
      </c>
      <c r="D11" s="30">
        <v>11</v>
      </c>
      <c r="E11" s="30">
        <v>8</v>
      </c>
      <c r="F11" s="30">
        <v>3</v>
      </c>
      <c r="G11" s="30">
        <v>2</v>
      </c>
      <c r="H11" s="30">
        <v>2</v>
      </c>
      <c r="I11" s="30"/>
      <c r="J11" s="30"/>
      <c r="K11" s="30"/>
      <c r="L11" s="30">
        <v>2</v>
      </c>
      <c r="M11" s="30">
        <v>2</v>
      </c>
      <c r="N11" s="30">
        <v>1</v>
      </c>
      <c r="O11" s="30">
        <v>2</v>
      </c>
      <c r="P11" s="30"/>
      <c r="Q11" s="30"/>
      <c r="R11" s="31"/>
      <c r="S11" s="29">
        <v>1</v>
      </c>
      <c r="T11" s="30">
        <v>8</v>
      </c>
      <c r="U11" s="30">
        <v>1</v>
      </c>
      <c r="V11" s="30"/>
      <c r="W11" s="32"/>
      <c r="X11" s="33">
        <v>0.25</v>
      </c>
      <c r="Y11" s="34">
        <v>0.25</v>
      </c>
      <c r="Z11" s="34">
        <v>0.45454545454545453</v>
      </c>
      <c r="AA11" s="35">
        <v>0.70454545454545459</v>
      </c>
      <c r="AB11" s="36">
        <f>IF((S11+T11+U11)&gt;0,(S11+T11)/(S11+T11+U11),"------")</f>
        <v>0.9</v>
      </c>
      <c r="AC11" s="27">
        <f t="shared" si="0"/>
        <v>2</v>
      </c>
    </row>
    <row r="12" spans="1:29" s="27" customFormat="1" ht="12.6" customHeight="1" x14ac:dyDescent="0.2">
      <c r="A12" s="17" t="s">
        <v>219</v>
      </c>
      <c r="B12" s="28" t="s">
        <v>220</v>
      </c>
      <c r="C12" s="29">
        <v>3</v>
      </c>
      <c r="D12" s="30">
        <v>4</v>
      </c>
      <c r="E12" s="30">
        <v>2</v>
      </c>
      <c r="F12" s="30">
        <v>2</v>
      </c>
      <c r="G12" s="30"/>
      <c r="H12" s="30"/>
      <c r="I12" s="30"/>
      <c r="J12" s="30"/>
      <c r="K12" s="30"/>
      <c r="L12" s="30">
        <v>1</v>
      </c>
      <c r="M12" s="30">
        <v>2</v>
      </c>
      <c r="N12" s="30"/>
      <c r="O12" s="30"/>
      <c r="P12" s="30"/>
      <c r="Q12" s="30"/>
      <c r="R12" s="31"/>
      <c r="S12" s="29">
        <v>2</v>
      </c>
      <c r="T12" s="30"/>
      <c r="U12" s="30">
        <v>1</v>
      </c>
      <c r="V12" s="30"/>
      <c r="W12" s="32"/>
      <c r="X12" s="33">
        <v>0</v>
      </c>
      <c r="Y12" s="34">
        <v>0</v>
      </c>
      <c r="Z12" s="34">
        <v>0.5</v>
      </c>
      <c r="AA12" s="35">
        <v>0.5</v>
      </c>
      <c r="AB12" s="36">
        <f>IF((S12+T12+U12)&gt;0,(S12+T12)/(S12+T12+U12),"------")</f>
        <v>0.66666666666666663</v>
      </c>
      <c r="AC12" s="27">
        <f t="shared" si="0"/>
        <v>0</v>
      </c>
    </row>
    <row r="13" spans="1:29" s="27" customFormat="1" ht="12.6" customHeight="1" x14ac:dyDescent="0.2">
      <c r="A13" s="17" t="s">
        <v>221</v>
      </c>
      <c r="B13" s="28" t="s">
        <v>220</v>
      </c>
      <c r="C13" s="29">
        <v>3</v>
      </c>
      <c r="D13" s="30">
        <v>2</v>
      </c>
      <c r="E13" s="30">
        <v>2</v>
      </c>
      <c r="F13" s="30">
        <v>1</v>
      </c>
      <c r="G13" s="30"/>
      <c r="H13" s="30">
        <v>1</v>
      </c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29"/>
      <c r="T13" s="30">
        <v>5</v>
      </c>
      <c r="U13" s="30">
        <v>1</v>
      </c>
      <c r="V13" s="30"/>
      <c r="W13" s="32"/>
      <c r="X13" s="33">
        <v>0.5</v>
      </c>
      <c r="Y13" s="34">
        <v>0.5</v>
      </c>
      <c r="Z13" s="34">
        <v>0.5</v>
      </c>
      <c r="AA13" s="35">
        <v>1</v>
      </c>
      <c r="AB13" s="36">
        <f>IF((S13+T13+U13)&gt;0,(S13+T13)/(S13+T13+U13),"------")</f>
        <v>0.83333333333333337</v>
      </c>
      <c r="AC13" s="27">
        <f t="shared" si="0"/>
        <v>1</v>
      </c>
    </row>
    <row r="14" spans="1:29" s="27" customFormat="1" ht="12.6" customHeight="1" x14ac:dyDescent="0.2">
      <c r="A14" s="17" t="s">
        <v>222</v>
      </c>
      <c r="B14" s="28" t="s">
        <v>223</v>
      </c>
      <c r="C14" s="29">
        <v>2</v>
      </c>
      <c r="D14" s="30">
        <v>4</v>
      </c>
      <c r="E14" s="30">
        <v>4</v>
      </c>
      <c r="F14" s="30"/>
      <c r="G14" s="30">
        <v>1</v>
      </c>
      <c r="H14" s="30"/>
      <c r="I14" s="30"/>
      <c r="J14" s="30"/>
      <c r="K14" s="30"/>
      <c r="L14" s="30">
        <v>1</v>
      </c>
      <c r="M14" s="30"/>
      <c r="N14" s="30"/>
      <c r="O14" s="30"/>
      <c r="P14" s="30"/>
      <c r="Q14" s="30"/>
      <c r="R14" s="31"/>
      <c r="S14" s="29"/>
      <c r="T14" s="30">
        <v>2</v>
      </c>
      <c r="U14" s="30"/>
      <c r="V14" s="30"/>
      <c r="W14" s="32"/>
      <c r="X14" s="33">
        <v>0</v>
      </c>
      <c r="Y14" s="34">
        <v>0</v>
      </c>
      <c r="Z14" s="34">
        <v>0</v>
      </c>
      <c r="AA14" s="35">
        <v>0</v>
      </c>
      <c r="AB14" s="36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17" t="s">
        <v>229</v>
      </c>
      <c r="B15" s="28" t="s">
        <v>230</v>
      </c>
      <c r="C15" s="29">
        <v>3</v>
      </c>
      <c r="D15" s="30">
        <v>10</v>
      </c>
      <c r="E15" s="30">
        <v>8</v>
      </c>
      <c r="F15" s="30">
        <v>2</v>
      </c>
      <c r="G15" s="30"/>
      <c r="H15" s="30">
        <v>1</v>
      </c>
      <c r="I15" s="30"/>
      <c r="J15" s="30">
        <v>1</v>
      </c>
      <c r="K15" s="30"/>
      <c r="L15" s="30">
        <v>3</v>
      </c>
      <c r="M15" s="30">
        <v>1</v>
      </c>
      <c r="N15" s="30">
        <v>1</v>
      </c>
      <c r="O15" s="30"/>
      <c r="P15" s="30"/>
      <c r="Q15" s="30"/>
      <c r="R15" s="31"/>
      <c r="S15" s="29">
        <v>2</v>
      </c>
      <c r="T15" s="30">
        <v>1</v>
      </c>
      <c r="U15" s="30"/>
      <c r="V15" s="30"/>
      <c r="W15" s="32"/>
      <c r="X15" s="33">
        <v>0.125</v>
      </c>
      <c r="Y15" s="34">
        <v>0.375</v>
      </c>
      <c r="Z15" s="34">
        <v>0.3</v>
      </c>
      <c r="AA15" s="35">
        <v>0.67500000000000004</v>
      </c>
      <c r="AB15" s="36">
        <f>IF((S15+T15+U15)&gt;0,(S15+T15)/(S15+T15+U15),"------")</f>
        <v>1</v>
      </c>
      <c r="AC15" s="27">
        <f t="shared" si="0"/>
        <v>3</v>
      </c>
    </row>
    <row r="16" spans="1:29" s="27" customFormat="1" ht="12.6" customHeight="1" x14ac:dyDescent="0.2">
      <c r="A16" s="17" t="s">
        <v>224</v>
      </c>
      <c r="B16" s="28" t="s">
        <v>100</v>
      </c>
      <c r="C16" s="29">
        <v>3</v>
      </c>
      <c r="D16" s="30">
        <v>7</v>
      </c>
      <c r="E16" s="30">
        <v>5</v>
      </c>
      <c r="F16" s="30">
        <v>2</v>
      </c>
      <c r="G16" s="30">
        <v>1</v>
      </c>
      <c r="H16" s="30">
        <v>2</v>
      </c>
      <c r="I16" s="30"/>
      <c r="J16" s="30"/>
      <c r="K16" s="30"/>
      <c r="L16" s="30"/>
      <c r="M16" s="30">
        <v>1</v>
      </c>
      <c r="N16" s="30">
        <v>1</v>
      </c>
      <c r="O16" s="30"/>
      <c r="P16" s="30"/>
      <c r="Q16" s="30"/>
      <c r="R16" s="31"/>
      <c r="S16" s="29">
        <v>1</v>
      </c>
      <c r="T16" s="30">
        <v>1</v>
      </c>
      <c r="U16" s="30"/>
      <c r="V16" s="30">
        <v>1</v>
      </c>
      <c r="W16" s="32"/>
      <c r="X16" s="33">
        <v>0.4</v>
      </c>
      <c r="Y16" s="34">
        <v>0.4</v>
      </c>
      <c r="Z16" s="34">
        <v>0.5714285714285714</v>
      </c>
      <c r="AA16" s="35">
        <v>0.97142857142857142</v>
      </c>
      <c r="AB16" s="36">
        <f>IF((S16+T16+U16)&gt;0,(S16+T16)/(S16+T16+U16),"------")</f>
        <v>1</v>
      </c>
      <c r="AC16" s="27">
        <f t="shared" si="0"/>
        <v>2</v>
      </c>
    </row>
    <row r="17" spans="1:29" s="27" customFormat="1" ht="12.6" customHeight="1" x14ac:dyDescent="0.2">
      <c r="A17" s="17" t="s">
        <v>225</v>
      </c>
      <c r="B17" s="28" t="s">
        <v>226</v>
      </c>
      <c r="C17" s="29">
        <v>3</v>
      </c>
      <c r="D17" s="30">
        <v>9</v>
      </c>
      <c r="E17" s="30">
        <v>7</v>
      </c>
      <c r="F17" s="30">
        <v>1</v>
      </c>
      <c r="G17" s="30"/>
      <c r="H17" s="30">
        <v>2</v>
      </c>
      <c r="I17" s="30"/>
      <c r="J17" s="30"/>
      <c r="K17" s="30"/>
      <c r="L17" s="30"/>
      <c r="M17" s="30">
        <v>2</v>
      </c>
      <c r="N17" s="30"/>
      <c r="O17" s="30"/>
      <c r="P17" s="30"/>
      <c r="Q17" s="30"/>
      <c r="R17" s="31"/>
      <c r="S17" s="29"/>
      <c r="T17" s="30"/>
      <c r="U17" s="30"/>
      <c r="V17" s="30"/>
      <c r="W17" s="32"/>
      <c r="X17" s="33">
        <v>0.2857142857142857</v>
      </c>
      <c r="Y17" s="34">
        <v>0.2857142857142857</v>
      </c>
      <c r="Z17" s="34">
        <v>0.44444444444444442</v>
      </c>
      <c r="AA17" s="35">
        <v>0.73015873015873012</v>
      </c>
      <c r="AB17" s="36" t="str">
        <f>IF((S17+T17+U17)&gt;0,(S17+T17)/(S17+T17+U17),"------")</f>
        <v>------</v>
      </c>
      <c r="AC17" s="27">
        <f t="shared" si="0"/>
        <v>2</v>
      </c>
    </row>
    <row r="18" spans="1:29" s="27" customFormat="1" ht="12.6" customHeight="1" x14ac:dyDescent="0.2">
      <c r="A18" s="17" t="s">
        <v>227</v>
      </c>
      <c r="B18" s="28" t="s">
        <v>228</v>
      </c>
      <c r="C18" s="29">
        <v>3</v>
      </c>
      <c r="D18" s="30">
        <v>2</v>
      </c>
      <c r="E18" s="30">
        <v>1</v>
      </c>
      <c r="F18" s="30">
        <v>1</v>
      </c>
      <c r="G18" s="30"/>
      <c r="H18" s="30"/>
      <c r="I18" s="30"/>
      <c r="J18" s="30"/>
      <c r="K18" s="30"/>
      <c r="L18" s="30"/>
      <c r="M18" s="30">
        <v>1</v>
      </c>
      <c r="N18" s="30"/>
      <c r="O18" s="30"/>
      <c r="P18" s="30"/>
      <c r="Q18" s="30"/>
      <c r="R18" s="31"/>
      <c r="S18" s="29"/>
      <c r="T18" s="30"/>
      <c r="U18" s="30"/>
      <c r="V18" s="30"/>
      <c r="W18" s="32"/>
      <c r="X18" s="33">
        <v>0</v>
      </c>
      <c r="Y18" s="34">
        <v>0</v>
      </c>
      <c r="Z18" s="34">
        <v>0.5</v>
      </c>
      <c r="AA18" s="35">
        <v>0.5</v>
      </c>
      <c r="AB18" s="36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17" t="s">
        <v>231</v>
      </c>
      <c r="B19" s="28" t="s">
        <v>143</v>
      </c>
      <c r="C19" s="29">
        <v>3</v>
      </c>
      <c r="D19" s="30">
        <v>11</v>
      </c>
      <c r="E19" s="30">
        <v>7</v>
      </c>
      <c r="F19" s="30">
        <v>5</v>
      </c>
      <c r="G19" s="30">
        <v>3</v>
      </c>
      <c r="H19" s="30">
        <v>1</v>
      </c>
      <c r="I19" s="30"/>
      <c r="J19" s="30"/>
      <c r="K19" s="30"/>
      <c r="L19" s="30">
        <v>1</v>
      </c>
      <c r="M19" s="30">
        <v>3</v>
      </c>
      <c r="N19" s="30">
        <v>1</v>
      </c>
      <c r="O19" s="30">
        <v>3</v>
      </c>
      <c r="P19" s="30"/>
      <c r="Q19" s="30"/>
      <c r="R19" s="31"/>
      <c r="S19" s="29"/>
      <c r="T19" s="30">
        <v>3</v>
      </c>
      <c r="U19" s="30"/>
      <c r="V19" s="30"/>
      <c r="W19" s="32">
        <v>2</v>
      </c>
      <c r="X19" s="33">
        <v>0.14285714285714285</v>
      </c>
      <c r="Y19" s="34">
        <v>0.14285714285714285</v>
      </c>
      <c r="Z19" s="34">
        <v>0.45454545454545453</v>
      </c>
      <c r="AA19" s="35">
        <v>0.59740259740259738</v>
      </c>
      <c r="AB19" s="36">
        <f>IF((S19+T19+U19)&gt;0,(S19+T19)/(S19+T19+U19),"------")</f>
        <v>1</v>
      </c>
      <c r="AC19" s="27">
        <f t="shared" si="0"/>
        <v>1</v>
      </c>
    </row>
    <row r="20" spans="1:29" s="27" customFormat="1" ht="12.6" customHeight="1" x14ac:dyDescent="0.2">
      <c r="A20" s="17"/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9"/>
      <c r="T20" s="30"/>
      <c r="U20" s="30"/>
      <c r="V20" s="30"/>
      <c r="W20" s="32"/>
      <c r="X20" s="33" t="s">
        <v>97</v>
      </c>
      <c r="Y20" s="34" t="s">
        <v>97</v>
      </c>
      <c r="Z20" s="34" t="s">
        <v>97</v>
      </c>
      <c r="AA20" s="35" t="s">
        <v>97</v>
      </c>
      <c r="AB20" s="36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45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8"/>
      <c r="T21" s="39"/>
      <c r="U21" s="39"/>
      <c r="V21" s="39"/>
      <c r="W21" s="41"/>
      <c r="X21" s="42" t="s">
        <v>97</v>
      </c>
      <c r="Y21" s="43" t="s">
        <v>97</v>
      </c>
      <c r="Z21" s="43" t="s">
        <v>97</v>
      </c>
      <c r="AA21" s="35" t="s">
        <v>97</v>
      </c>
      <c r="AB21" s="44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45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38"/>
      <c r="T22" s="39"/>
      <c r="U22" s="39"/>
      <c r="V22" s="39"/>
      <c r="W22" s="41"/>
      <c r="X22" s="42" t="s">
        <v>97</v>
      </c>
      <c r="Y22" s="43" t="s">
        <v>97</v>
      </c>
      <c r="Z22" s="43" t="s">
        <v>97</v>
      </c>
      <c r="AA22" s="35" t="s">
        <v>97</v>
      </c>
      <c r="AB22" s="44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17"/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9"/>
      <c r="T23" s="30"/>
      <c r="U23" s="30"/>
      <c r="V23" s="30"/>
      <c r="W23" s="32"/>
      <c r="X23" s="33" t="s">
        <v>97</v>
      </c>
      <c r="Y23" s="34" t="s">
        <v>97</v>
      </c>
      <c r="Z23" s="34" t="s">
        <v>97</v>
      </c>
      <c r="AA23" s="35" t="s">
        <v>97</v>
      </c>
      <c r="AB23" s="36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17"/>
      <c r="B24" s="28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9"/>
      <c r="T24" s="30"/>
      <c r="U24" s="30"/>
      <c r="V24" s="30"/>
      <c r="W24" s="32"/>
      <c r="X24" s="33" t="s">
        <v>97</v>
      </c>
      <c r="Y24" s="34" t="s">
        <v>97</v>
      </c>
      <c r="Z24" s="34" t="s">
        <v>97</v>
      </c>
      <c r="AA24" s="35" t="s">
        <v>97</v>
      </c>
      <c r="AB24" s="36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17"/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9"/>
      <c r="T25" s="30"/>
      <c r="U25" s="30"/>
      <c r="V25" s="30"/>
      <c r="W25" s="32"/>
      <c r="X25" s="33" t="s">
        <v>97</v>
      </c>
      <c r="Y25" s="34" t="s">
        <v>97</v>
      </c>
      <c r="Z25" s="34" t="s">
        <v>97</v>
      </c>
      <c r="AA25" s="35" t="s">
        <v>97</v>
      </c>
      <c r="AB25" s="36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1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1"/>
      <c r="S26" s="29"/>
      <c r="T26" s="30"/>
      <c r="U26" s="30"/>
      <c r="V26" s="30"/>
      <c r="W26" s="32"/>
      <c r="X26" s="33" t="s">
        <v>97</v>
      </c>
      <c r="Y26" s="34" t="s">
        <v>97</v>
      </c>
      <c r="Z26" s="34" t="s">
        <v>97</v>
      </c>
      <c r="AA26" s="35" t="s">
        <v>97</v>
      </c>
      <c r="AB26" s="36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17"/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29"/>
      <c r="T27" s="30"/>
      <c r="U27" s="30"/>
      <c r="V27" s="30"/>
      <c r="W27" s="32"/>
      <c r="X27" s="33" t="s">
        <v>97</v>
      </c>
      <c r="Y27" s="34" t="s">
        <v>97</v>
      </c>
      <c r="Z27" s="34" t="s">
        <v>97</v>
      </c>
      <c r="AA27" s="35" t="s">
        <v>97</v>
      </c>
      <c r="AB27" s="3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17"/>
      <c r="B28" s="2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9"/>
      <c r="T28" s="30"/>
      <c r="U28" s="30"/>
      <c r="V28" s="30"/>
      <c r="W28" s="32"/>
      <c r="X28" s="33" t="s">
        <v>97</v>
      </c>
      <c r="Y28" s="34" t="s">
        <v>97</v>
      </c>
      <c r="Z28" s="34" t="s">
        <v>97</v>
      </c>
      <c r="AA28" s="35" t="s">
        <v>97</v>
      </c>
      <c r="AB28" s="36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17"/>
      <c r="B29" s="28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9"/>
      <c r="T29" s="30"/>
      <c r="U29" s="30"/>
      <c r="V29" s="30"/>
      <c r="W29" s="32"/>
      <c r="X29" s="33" t="s">
        <v>97</v>
      </c>
      <c r="Y29" s="34" t="s">
        <v>97</v>
      </c>
      <c r="Z29" s="34" t="s">
        <v>97</v>
      </c>
      <c r="AA29" s="35" t="s">
        <v>97</v>
      </c>
      <c r="AB29" s="3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17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29"/>
      <c r="T30" s="30"/>
      <c r="U30" s="30"/>
      <c r="V30" s="30"/>
      <c r="W30" s="32"/>
      <c r="X30" s="33" t="s">
        <v>97</v>
      </c>
      <c r="Y30" s="34" t="s">
        <v>97</v>
      </c>
      <c r="Z30" s="34" t="s">
        <v>97</v>
      </c>
      <c r="AA30" s="35" t="s">
        <v>97</v>
      </c>
      <c r="AB30" s="36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1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29"/>
      <c r="T31" s="30"/>
      <c r="U31" s="30"/>
      <c r="V31" s="30"/>
      <c r="W31" s="32"/>
      <c r="X31" s="33" t="s">
        <v>97</v>
      </c>
      <c r="Y31" s="34" t="s">
        <v>97</v>
      </c>
      <c r="Z31" s="34" t="s">
        <v>97</v>
      </c>
      <c r="AA31" s="35" t="s">
        <v>97</v>
      </c>
      <c r="AB31" s="36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1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1"/>
      <c r="S32" s="29"/>
      <c r="T32" s="30"/>
      <c r="U32" s="30"/>
      <c r="V32" s="30"/>
      <c r="W32" s="32"/>
      <c r="X32" s="33" t="s">
        <v>97</v>
      </c>
      <c r="Y32" s="34" t="s">
        <v>97</v>
      </c>
      <c r="Z32" s="34" t="s">
        <v>97</v>
      </c>
      <c r="AA32" s="35" t="s">
        <v>97</v>
      </c>
      <c r="AB32" s="36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1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29"/>
      <c r="T33" s="30"/>
      <c r="U33" s="30"/>
      <c r="V33" s="30"/>
      <c r="W33" s="32"/>
      <c r="X33" s="33" t="s">
        <v>97</v>
      </c>
      <c r="Y33" s="34" t="s">
        <v>97</v>
      </c>
      <c r="Z33" s="34" t="s">
        <v>97</v>
      </c>
      <c r="AA33" s="35" t="s">
        <v>97</v>
      </c>
      <c r="AB33" s="36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6"/>
      <c r="B34" s="47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29"/>
      <c r="T34" s="30"/>
      <c r="U34" s="30"/>
      <c r="V34" s="30"/>
      <c r="W34" s="32"/>
      <c r="X34" s="33" t="s">
        <v>97</v>
      </c>
      <c r="Y34" s="34" t="s">
        <v>97</v>
      </c>
      <c r="Z34" s="34" t="s">
        <v>97</v>
      </c>
      <c r="AA34" s="35" t="s">
        <v>97</v>
      </c>
      <c r="AB34" s="36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6"/>
      <c r="B35" s="47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29"/>
      <c r="T35" s="30"/>
      <c r="U35" s="30"/>
      <c r="V35" s="30"/>
      <c r="W35" s="32"/>
      <c r="X35" s="33" t="s">
        <v>97</v>
      </c>
      <c r="Y35" s="34" t="s">
        <v>97</v>
      </c>
      <c r="Z35" s="34" t="s">
        <v>97</v>
      </c>
      <c r="AA35" s="35" t="s">
        <v>97</v>
      </c>
      <c r="AB35" s="36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6"/>
      <c r="B36" s="47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9"/>
      <c r="T36" s="30"/>
      <c r="U36" s="30"/>
      <c r="V36" s="30"/>
      <c r="W36" s="32"/>
      <c r="X36" s="33" t="s">
        <v>97</v>
      </c>
      <c r="Y36" s="34" t="s">
        <v>97</v>
      </c>
      <c r="Z36" s="34" t="s">
        <v>97</v>
      </c>
      <c r="AA36" s="35" t="s">
        <v>97</v>
      </c>
      <c r="AB36" s="36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6"/>
      <c r="B37" s="47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  <c r="S37" s="29"/>
      <c r="T37" s="30"/>
      <c r="U37" s="30"/>
      <c r="V37" s="30"/>
      <c r="W37" s="32"/>
      <c r="X37" s="33" t="s">
        <v>97</v>
      </c>
      <c r="Y37" s="34" t="s">
        <v>97</v>
      </c>
      <c r="Z37" s="34" t="s">
        <v>97</v>
      </c>
      <c r="AA37" s="35" t="s">
        <v>97</v>
      </c>
      <c r="AB37" s="36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6"/>
      <c r="B38" s="47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1"/>
      <c r="S38" s="29"/>
      <c r="T38" s="30"/>
      <c r="U38" s="30"/>
      <c r="V38" s="30"/>
      <c r="W38" s="32"/>
      <c r="X38" s="33" t="s">
        <v>97</v>
      </c>
      <c r="Y38" s="34" t="s">
        <v>97</v>
      </c>
      <c r="Z38" s="34" t="s">
        <v>97</v>
      </c>
      <c r="AA38" s="35" t="s">
        <v>97</v>
      </c>
      <c r="AB38" s="36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8"/>
      <c r="B39" s="49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8"/>
      <c r="T39" s="39"/>
      <c r="U39" s="39"/>
      <c r="V39" s="39"/>
      <c r="W39" s="41"/>
      <c r="X39" s="42" t="s">
        <v>97</v>
      </c>
      <c r="Y39" s="43" t="s">
        <v>97</v>
      </c>
      <c r="Z39" s="43" t="s">
        <v>97</v>
      </c>
      <c r="AA39" s="35" t="s">
        <v>97</v>
      </c>
      <c r="AB39" s="44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8"/>
      <c r="B40" s="49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38"/>
      <c r="T40" s="39"/>
      <c r="U40" s="39"/>
      <c r="V40" s="39"/>
      <c r="W40" s="41"/>
      <c r="X40" s="42" t="s">
        <v>97</v>
      </c>
      <c r="Y40" s="43" t="s">
        <v>97</v>
      </c>
      <c r="Z40" s="43" t="s">
        <v>97</v>
      </c>
      <c r="AA40" s="50" t="s">
        <v>97</v>
      </c>
      <c r="AB40" s="44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1" t="s">
        <v>27</v>
      </c>
      <c r="B41" s="52"/>
      <c r="C41" s="53">
        <v>3</v>
      </c>
      <c r="D41" s="54">
        <v>87</v>
      </c>
      <c r="E41" s="55">
        <v>63</v>
      </c>
      <c r="F41" s="54">
        <v>24</v>
      </c>
      <c r="G41" s="55">
        <v>10</v>
      </c>
      <c r="H41" s="54">
        <v>13</v>
      </c>
      <c r="I41" s="55">
        <v>0</v>
      </c>
      <c r="J41" s="54">
        <v>1</v>
      </c>
      <c r="K41" s="55">
        <v>0</v>
      </c>
      <c r="L41" s="54">
        <v>17</v>
      </c>
      <c r="M41" s="55">
        <v>20</v>
      </c>
      <c r="N41" s="54">
        <v>4</v>
      </c>
      <c r="O41" s="55">
        <v>11</v>
      </c>
      <c r="P41" s="54">
        <v>0</v>
      </c>
      <c r="Q41" s="55">
        <v>0</v>
      </c>
      <c r="R41" s="56">
        <v>0</v>
      </c>
      <c r="S41" s="53">
        <v>17</v>
      </c>
      <c r="T41" s="54">
        <v>43</v>
      </c>
      <c r="U41" s="55">
        <v>6</v>
      </c>
      <c r="V41" s="55">
        <v>1</v>
      </c>
      <c r="W41" s="57">
        <v>2</v>
      </c>
      <c r="X41" s="58">
        <v>0.20634920634920634</v>
      </c>
      <c r="Y41" s="59">
        <v>0.23809523809523808</v>
      </c>
      <c r="Z41" s="59">
        <v>0.42528735632183906</v>
      </c>
      <c r="AA41" s="59">
        <v>0.66338259441707714</v>
      </c>
      <c r="AB41" s="60">
        <f>IF((S41+T41+U41)=0,"------",(S41+T41)/(S41+T41+U41))</f>
        <v>0.90909090909090906</v>
      </c>
      <c r="AC41" s="27">
        <f t="shared" si="0"/>
        <v>15</v>
      </c>
    </row>
    <row r="42" spans="1:29" ht="6.75" customHeight="1" thickBo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</row>
    <row r="43" spans="1:29" s="16" customFormat="1" ht="15" customHeight="1" thickBot="1" x14ac:dyDescent="0.25">
      <c r="A43" s="62" t="s">
        <v>28</v>
      </c>
      <c r="B43" s="63"/>
      <c r="C43" s="64" t="s">
        <v>1</v>
      </c>
      <c r="D43" s="13" t="s">
        <v>29</v>
      </c>
      <c r="E43" s="12" t="s">
        <v>30</v>
      </c>
      <c r="F43" s="65" t="s">
        <v>31</v>
      </c>
      <c r="G43" s="65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2" t="s">
        <v>38</v>
      </c>
      <c r="V43" s="66"/>
      <c r="W43" s="65" t="s">
        <v>39</v>
      </c>
      <c r="X43" s="67"/>
      <c r="Y43" s="65" t="s">
        <v>40</v>
      </c>
      <c r="Z43" s="68" t="s">
        <v>41</v>
      </c>
      <c r="AA43" s="69" t="s">
        <v>42</v>
      </c>
    </row>
    <row r="44" spans="1:29" s="27" customFormat="1" ht="12" customHeight="1" x14ac:dyDescent="0.2">
      <c r="A44" s="70" t="s">
        <v>212</v>
      </c>
      <c r="B44" s="71" t="s">
        <v>213</v>
      </c>
      <c r="C44" s="19">
        <v>2</v>
      </c>
      <c r="D44" s="20">
        <v>1</v>
      </c>
      <c r="E44" s="20">
        <v>15</v>
      </c>
      <c r="F44" s="72">
        <v>1.3333333333333333</v>
      </c>
      <c r="G44" s="73"/>
      <c r="H44" s="20">
        <v>4</v>
      </c>
      <c r="I44" s="20">
        <v>8</v>
      </c>
      <c r="J44" s="20">
        <v>8</v>
      </c>
      <c r="K44" s="20">
        <v>3</v>
      </c>
      <c r="L44" s="20"/>
      <c r="M44" s="20"/>
      <c r="N44" s="20">
        <v>8</v>
      </c>
      <c r="O44" s="20">
        <v>1</v>
      </c>
      <c r="P44" s="20">
        <v>1</v>
      </c>
      <c r="Q44" s="20"/>
      <c r="R44" s="20"/>
      <c r="S44" s="20">
        <v>1</v>
      </c>
      <c r="T44" s="22"/>
      <c r="U44" s="74">
        <v>42</v>
      </c>
      <c r="V44" s="75"/>
      <c r="W44" s="76">
        <v>0.75</v>
      </c>
      <c r="X44" s="77"/>
      <c r="Y44" s="78">
        <v>2.25</v>
      </c>
      <c r="Z44" s="79">
        <v>0</v>
      </c>
      <c r="AA44" s="80">
        <v>6</v>
      </c>
    </row>
    <row r="45" spans="1:29" s="27" customFormat="1" ht="12" customHeight="1" x14ac:dyDescent="0.2">
      <c r="A45" s="46" t="s">
        <v>215</v>
      </c>
      <c r="B45" s="47" t="s">
        <v>216</v>
      </c>
      <c r="C45" s="29">
        <v>3</v>
      </c>
      <c r="D45" s="30">
        <v>2</v>
      </c>
      <c r="E45" s="30">
        <v>55</v>
      </c>
      <c r="F45" s="81">
        <v>10</v>
      </c>
      <c r="G45" s="82"/>
      <c r="H45" s="30">
        <v>51</v>
      </c>
      <c r="I45" s="30">
        <v>12</v>
      </c>
      <c r="J45" s="30">
        <v>9</v>
      </c>
      <c r="K45" s="30">
        <v>19</v>
      </c>
      <c r="L45" s="30">
        <v>1</v>
      </c>
      <c r="M45" s="30">
        <v>5</v>
      </c>
      <c r="N45" s="30">
        <v>3</v>
      </c>
      <c r="O45" s="30">
        <v>1</v>
      </c>
      <c r="P45" s="30">
        <v>2</v>
      </c>
      <c r="Q45" s="30"/>
      <c r="R45" s="30"/>
      <c r="S45" s="30">
        <v>1</v>
      </c>
      <c r="T45" s="32"/>
      <c r="U45" s="83">
        <v>6.3</v>
      </c>
      <c r="V45" s="84"/>
      <c r="W45" s="85">
        <v>0.37254901960784315</v>
      </c>
      <c r="X45" s="86"/>
      <c r="Y45" s="87">
        <v>1.9</v>
      </c>
      <c r="Z45" s="88">
        <v>0.5</v>
      </c>
      <c r="AA45" s="89">
        <v>0.3</v>
      </c>
    </row>
    <row r="46" spans="1:29" s="27" customFormat="1" ht="12" customHeight="1" x14ac:dyDescent="0.2">
      <c r="A46" s="46" t="s">
        <v>219</v>
      </c>
      <c r="B46" s="47" t="s">
        <v>220</v>
      </c>
      <c r="C46" s="29">
        <v>2</v>
      </c>
      <c r="D46" s="30"/>
      <c r="E46" s="30">
        <v>25</v>
      </c>
      <c r="F46" s="81">
        <v>3</v>
      </c>
      <c r="G46" s="82"/>
      <c r="H46" s="30">
        <v>16</v>
      </c>
      <c r="I46" s="30">
        <v>6</v>
      </c>
      <c r="J46" s="30">
        <v>6</v>
      </c>
      <c r="K46" s="30">
        <v>6</v>
      </c>
      <c r="L46" s="30"/>
      <c r="M46" s="30">
        <v>3</v>
      </c>
      <c r="N46" s="30">
        <v>6</v>
      </c>
      <c r="O46" s="30">
        <v>3</v>
      </c>
      <c r="P46" s="30">
        <v>2</v>
      </c>
      <c r="Q46" s="30"/>
      <c r="R46" s="30">
        <v>1</v>
      </c>
      <c r="S46" s="30"/>
      <c r="T46" s="32"/>
      <c r="U46" s="83">
        <v>14</v>
      </c>
      <c r="V46" s="84"/>
      <c r="W46" s="85">
        <v>0.375</v>
      </c>
      <c r="X46" s="86"/>
      <c r="Y46" s="87">
        <v>2</v>
      </c>
      <c r="Z46" s="88">
        <v>1</v>
      </c>
      <c r="AA46" s="89">
        <v>2</v>
      </c>
    </row>
    <row r="47" spans="1:29" s="27" customFormat="1" ht="12" customHeight="1" x14ac:dyDescent="0.2">
      <c r="A47" s="46"/>
      <c r="B47" s="47"/>
      <c r="C47" s="29"/>
      <c r="D47" s="30"/>
      <c r="E47" s="30"/>
      <c r="F47" s="81"/>
      <c r="G47" s="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83" t="s">
        <v>97</v>
      </c>
      <c r="V47" s="84"/>
      <c r="W47" s="85" t="s">
        <v>97</v>
      </c>
      <c r="X47" s="86"/>
      <c r="Y47" s="87" t="s">
        <v>97</v>
      </c>
      <c r="Z47" s="88" t="s">
        <v>97</v>
      </c>
      <c r="AA47" s="89" t="s">
        <v>97</v>
      </c>
    </row>
    <row r="48" spans="1:29" s="27" customFormat="1" ht="12" customHeight="1" x14ac:dyDescent="0.2">
      <c r="A48" s="46"/>
      <c r="B48" s="47"/>
      <c r="C48" s="29"/>
      <c r="D48" s="30"/>
      <c r="E48" s="30"/>
      <c r="F48" s="81"/>
      <c r="G48" s="82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83" t="s">
        <v>97</v>
      </c>
      <c r="V48" s="84"/>
      <c r="W48" s="85" t="s">
        <v>97</v>
      </c>
      <c r="X48" s="86"/>
      <c r="Y48" s="87" t="s">
        <v>97</v>
      </c>
      <c r="Z48" s="88" t="s">
        <v>97</v>
      </c>
      <c r="AA48" s="89" t="s">
        <v>97</v>
      </c>
    </row>
    <row r="49" spans="1:28" s="27" customFormat="1" ht="12" customHeight="1" x14ac:dyDescent="0.2">
      <c r="A49" s="46"/>
      <c r="B49" s="47"/>
      <c r="C49" s="29"/>
      <c r="D49" s="30"/>
      <c r="E49" s="30"/>
      <c r="F49" s="81"/>
      <c r="G49" s="82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83" t="s">
        <v>97</v>
      </c>
      <c r="V49" s="84"/>
      <c r="W49" s="85" t="s">
        <v>97</v>
      </c>
      <c r="X49" s="86"/>
      <c r="Y49" s="87" t="s">
        <v>97</v>
      </c>
      <c r="Z49" s="88" t="s">
        <v>97</v>
      </c>
      <c r="AA49" s="89" t="s">
        <v>97</v>
      </c>
    </row>
    <row r="50" spans="1:28" s="27" customFormat="1" ht="12" customHeight="1" x14ac:dyDescent="0.2">
      <c r="A50" s="46"/>
      <c r="B50" s="47"/>
      <c r="C50" s="29"/>
      <c r="D50" s="30"/>
      <c r="E50" s="30"/>
      <c r="F50" s="81"/>
      <c r="G50" s="82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83" t="s">
        <v>97</v>
      </c>
      <c r="V50" s="84"/>
      <c r="W50" s="85" t="s">
        <v>97</v>
      </c>
      <c r="X50" s="86"/>
      <c r="Y50" s="87" t="s">
        <v>97</v>
      </c>
      <c r="Z50" s="88" t="s">
        <v>97</v>
      </c>
      <c r="AA50" s="89" t="s">
        <v>97</v>
      </c>
    </row>
    <row r="51" spans="1:28" s="27" customFormat="1" ht="12" customHeight="1" x14ac:dyDescent="0.2">
      <c r="A51" s="46"/>
      <c r="B51" s="47"/>
      <c r="C51" s="29"/>
      <c r="D51" s="30"/>
      <c r="E51" s="30"/>
      <c r="F51" s="81"/>
      <c r="G51" s="82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83" t="s">
        <v>97</v>
      </c>
      <c r="V51" s="84"/>
      <c r="W51" s="85" t="s">
        <v>97</v>
      </c>
      <c r="X51" s="86"/>
      <c r="Y51" s="87" t="s">
        <v>97</v>
      </c>
      <c r="Z51" s="88" t="s">
        <v>97</v>
      </c>
      <c r="AA51" s="89" t="s">
        <v>97</v>
      </c>
    </row>
    <row r="52" spans="1:28" s="27" customFormat="1" ht="12" customHeight="1" x14ac:dyDescent="0.2">
      <c r="A52" s="46"/>
      <c r="B52" s="47"/>
      <c r="C52" s="29"/>
      <c r="D52" s="30"/>
      <c r="E52" s="30"/>
      <c r="F52" s="81"/>
      <c r="G52" s="8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83" t="s">
        <v>97</v>
      </c>
      <c r="V52" s="84"/>
      <c r="W52" s="85" t="s">
        <v>97</v>
      </c>
      <c r="X52" s="86"/>
      <c r="Y52" s="87" t="s">
        <v>97</v>
      </c>
      <c r="Z52" s="88" t="s">
        <v>97</v>
      </c>
      <c r="AA52" s="89" t="s">
        <v>97</v>
      </c>
    </row>
    <row r="53" spans="1:28" s="27" customFormat="1" ht="12" customHeight="1" x14ac:dyDescent="0.2">
      <c r="A53" s="46"/>
      <c r="B53" s="47"/>
      <c r="C53" s="29"/>
      <c r="D53" s="30"/>
      <c r="E53" s="30"/>
      <c r="F53" s="81"/>
      <c r="G53" s="82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83" t="s">
        <v>97</v>
      </c>
      <c r="V53" s="84"/>
      <c r="W53" s="85" t="s">
        <v>97</v>
      </c>
      <c r="X53" s="86"/>
      <c r="Y53" s="87" t="s">
        <v>97</v>
      </c>
      <c r="Z53" s="88" t="s">
        <v>97</v>
      </c>
      <c r="AA53" s="89" t="s">
        <v>97</v>
      </c>
      <c r="AB53" s="61"/>
    </row>
    <row r="54" spans="1:28" s="27" customFormat="1" ht="12" customHeight="1" x14ac:dyDescent="0.2">
      <c r="A54" s="46"/>
      <c r="B54" s="47"/>
      <c r="C54" s="29"/>
      <c r="D54" s="30"/>
      <c r="E54" s="30"/>
      <c r="F54" s="81"/>
      <c r="G54" s="82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83" t="s">
        <v>97</v>
      </c>
      <c r="V54" s="84"/>
      <c r="W54" s="85" t="s">
        <v>97</v>
      </c>
      <c r="X54" s="86"/>
      <c r="Y54" s="87" t="s">
        <v>97</v>
      </c>
      <c r="Z54" s="88" t="s">
        <v>97</v>
      </c>
      <c r="AA54" s="89" t="s">
        <v>97</v>
      </c>
      <c r="AB54" s="61"/>
    </row>
    <row r="55" spans="1:28" s="27" customFormat="1" ht="12" customHeight="1" x14ac:dyDescent="0.2">
      <c r="A55" s="46"/>
      <c r="B55" s="47"/>
      <c r="C55" s="29"/>
      <c r="D55" s="30"/>
      <c r="E55" s="30"/>
      <c r="F55" s="81"/>
      <c r="G55" s="82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83" t="s">
        <v>97</v>
      </c>
      <c r="V55" s="84"/>
      <c r="W55" s="85" t="s">
        <v>97</v>
      </c>
      <c r="X55" s="86"/>
      <c r="Y55" s="87" t="s">
        <v>97</v>
      </c>
      <c r="Z55" s="88" t="s">
        <v>97</v>
      </c>
      <c r="AA55" s="89" t="s">
        <v>97</v>
      </c>
      <c r="AB55" s="61"/>
    </row>
    <row r="56" spans="1:28" s="27" customFormat="1" ht="12" customHeight="1" x14ac:dyDescent="0.2">
      <c r="A56" s="46"/>
      <c r="B56" s="47"/>
      <c r="C56" s="29"/>
      <c r="D56" s="30"/>
      <c r="E56" s="30"/>
      <c r="F56" s="81"/>
      <c r="G56" s="8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2"/>
      <c r="U56" s="83" t="s">
        <v>97</v>
      </c>
      <c r="V56" s="84"/>
      <c r="W56" s="85" t="s">
        <v>97</v>
      </c>
      <c r="X56" s="86"/>
      <c r="Y56" s="87" t="s">
        <v>97</v>
      </c>
      <c r="Z56" s="88" t="s">
        <v>97</v>
      </c>
      <c r="AA56" s="89" t="s">
        <v>97</v>
      </c>
      <c r="AB56" s="61"/>
    </row>
    <row r="57" spans="1:28" s="27" customFormat="1" ht="12" customHeight="1" thickBot="1" x14ac:dyDescent="0.25">
      <c r="A57" s="90"/>
      <c r="B57" s="91"/>
      <c r="C57" s="92"/>
      <c r="D57" s="93"/>
      <c r="E57" s="93"/>
      <c r="F57" s="94"/>
      <c r="G57" s="95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6"/>
      <c r="U57" s="97" t="s">
        <v>97</v>
      </c>
      <c r="V57" s="98"/>
      <c r="W57" s="99" t="s">
        <v>97</v>
      </c>
      <c r="X57" s="100"/>
      <c r="Y57" s="101" t="s">
        <v>97</v>
      </c>
      <c r="Z57" s="102" t="s">
        <v>97</v>
      </c>
      <c r="AA57" s="103" t="s">
        <v>97</v>
      </c>
      <c r="AB57" s="61"/>
    </row>
    <row r="58" spans="1:28" s="16" customFormat="1" ht="15" customHeight="1" thickBot="1" x14ac:dyDescent="0.25">
      <c r="A58" s="51" t="s">
        <v>27</v>
      </c>
      <c r="B58" s="104"/>
      <c r="C58" s="105">
        <v>3</v>
      </c>
      <c r="D58" s="55">
        <v>3</v>
      </c>
      <c r="E58" s="56">
        <v>95</v>
      </c>
      <c r="F58" s="106">
        <v>14.333333333333334</v>
      </c>
      <c r="G58" s="107"/>
      <c r="H58" s="55">
        <v>71</v>
      </c>
      <c r="I58" s="56">
        <v>26</v>
      </c>
      <c r="J58" s="55">
        <v>23</v>
      </c>
      <c r="K58" s="55">
        <v>28</v>
      </c>
      <c r="L58" s="55">
        <v>1</v>
      </c>
      <c r="M58" s="55">
        <v>8</v>
      </c>
      <c r="N58" s="56">
        <v>17</v>
      </c>
      <c r="O58" s="55">
        <v>5</v>
      </c>
      <c r="P58" s="56">
        <v>5</v>
      </c>
      <c r="Q58" s="55">
        <v>0</v>
      </c>
      <c r="R58" s="56">
        <v>1</v>
      </c>
      <c r="S58" s="55">
        <v>2</v>
      </c>
      <c r="T58" s="108">
        <v>0</v>
      </c>
      <c r="U58" s="109">
        <v>11.232558139534884</v>
      </c>
      <c r="V58" s="110"/>
      <c r="W58" s="111">
        <v>0.39436619718309857</v>
      </c>
      <c r="X58" s="67"/>
      <c r="Y58" s="112">
        <v>1.9534883720930232</v>
      </c>
      <c r="Z58" s="113">
        <v>0.55813953488372092</v>
      </c>
      <c r="AA58" s="114">
        <v>1.1860465116279069</v>
      </c>
      <c r="AB58" s="61"/>
    </row>
    <row r="59" spans="1:28" x14ac:dyDescent="0.2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1"/>
      <c r="R60" s="61"/>
      <c r="S60" s="61"/>
      <c r="T60" s="61"/>
      <c r="U60" s="61"/>
      <c r="V60" s="61"/>
      <c r="W60" s="61"/>
      <c r="X60" s="61"/>
      <c r="Y60" s="61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1"/>
      <c r="R61" s="61"/>
      <c r="S61" s="61"/>
      <c r="T61" s="61"/>
      <c r="U61" s="61"/>
      <c r="V61" s="61"/>
      <c r="W61" s="61"/>
      <c r="X61" s="61"/>
      <c r="Y61" s="61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1"/>
      <c r="R62" s="61"/>
      <c r="S62" s="61"/>
      <c r="T62" s="61"/>
      <c r="U62" s="61"/>
      <c r="V62" s="61"/>
      <c r="W62" s="61"/>
      <c r="X62" s="61"/>
      <c r="Y62" s="61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1"/>
      <c r="R63" s="61"/>
      <c r="S63" s="61"/>
      <c r="T63" s="61"/>
      <c r="U63" s="61"/>
      <c r="V63" s="61"/>
      <c r="W63" s="61"/>
      <c r="X63" s="61"/>
      <c r="Y63" s="61"/>
    </row>
    <row r="64" spans="1:28" x14ac:dyDescent="0.2">
      <c r="A64"/>
      <c r="B64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x14ac:dyDescent="0.2">
      <c r="A65"/>
      <c r="B6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x14ac:dyDescent="0.2">
      <c r="A66"/>
      <c r="B66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x14ac:dyDescent="0.2">
      <c r="A67"/>
      <c r="B67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x14ac:dyDescent="0.2">
      <c r="A68"/>
      <c r="B68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x14ac:dyDescent="0.2">
      <c r="A69"/>
      <c r="B69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x14ac:dyDescent="0.2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x14ac:dyDescent="0.2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x14ac:dyDescent="0.2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1"/>
      <c r="U89" s="1"/>
      <c r="V89" s="1"/>
      <c r="W89" s="1"/>
      <c r="X89" s="1"/>
      <c r="Y89" s="1"/>
    </row>
    <row r="90" spans="1:25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1"/>
      <c r="U90" s="1"/>
      <c r="V90" s="1"/>
      <c r="W90" s="1"/>
      <c r="X90" s="1"/>
      <c r="Y90" s="1"/>
    </row>
    <row r="91" spans="1:25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indexed="44"/>
    <outlinePr showOutlineSymbols="0"/>
    <pageSetUpPr autoPageBreaks="0"/>
  </sheetPr>
  <dimension ref="A1:FV227"/>
  <sheetViews>
    <sheetView showGridLines="0" showZeros="0" tabSelected="1" showOutlineSymbols="0" zoomScale="150" zoomScaleNormal="150" workbookViewId="0">
      <selection activeCell="DY207" sqref="DY207"/>
    </sheetView>
  </sheetViews>
  <sheetFormatPr baseColWidth="10" defaultColWidth="0.85546875" defaultRowHeight="12.75" x14ac:dyDescent="0.2"/>
  <cols>
    <col min="1" max="1" width="1.140625" style="333" customWidth="1"/>
    <col min="2" max="2" width="0.85546875" customWidth="1"/>
    <col min="3" max="3" width="0.85546875" style="334" customWidth="1"/>
    <col min="4" max="15" width="0.85546875" style="305" customWidth="1"/>
    <col min="16" max="17" width="0.85546875" style="286" customWidth="1"/>
    <col min="18" max="22" width="1" style="286" customWidth="1"/>
    <col min="23" max="24" width="1" style="305" customWidth="1"/>
    <col min="25" max="28" width="0.85546875" style="305" customWidth="1"/>
    <col min="29" max="29" width="1.140625" style="305" customWidth="1"/>
    <col min="30" max="34" width="0.85546875" style="305" customWidth="1"/>
    <col min="35" max="35" width="1.140625" style="305" customWidth="1"/>
    <col min="36" max="38" width="0.85546875" style="305" customWidth="1"/>
    <col min="39" max="39" width="1.140625" style="305" customWidth="1"/>
    <col min="40" max="45" width="0.85546875" style="305" customWidth="1"/>
    <col min="46" max="46" width="1.140625" style="305" customWidth="1"/>
    <col min="47" max="56" width="0.85546875" style="305" customWidth="1"/>
    <col min="57" max="57" width="1.28515625" style="305" customWidth="1"/>
    <col min="58" max="71" width="0.85546875" style="305" customWidth="1"/>
    <col min="72" max="72" width="1.140625" style="305" customWidth="1"/>
    <col min="73" max="73" width="0.85546875" style="305" customWidth="1"/>
    <col min="74" max="75" width="1" style="305" customWidth="1"/>
    <col min="76" max="76" width="0.85546875" style="286" customWidth="1"/>
    <col min="77" max="77" width="1.140625" style="286" customWidth="1"/>
    <col min="78" max="78" width="0.85546875" style="286" customWidth="1"/>
    <col min="79" max="81" width="1" style="286" customWidth="1"/>
    <col min="82" max="84" width="0.85546875" style="286" customWidth="1"/>
    <col min="85" max="85" width="1.140625" style="286" customWidth="1"/>
    <col min="86" max="109" width="0.85546875" style="286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232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43388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233</v>
      </c>
      <c r="B6" s="159"/>
      <c r="C6" s="160" t="s">
        <v>234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235</v>
      </c>
      <c r="T6" s="159"/>
      <c r="U6" s="162"/>
      <c r="V6" s="159"/>
      <c r="W6" s="162">
        <v>0.66666666666666663</v>
      </c>
      <c r="X6" s="162"/>
      <c r="Y6" s="163"/>
      <c r="Z6" s="163"/>
      <c r="AA6" s="159"/>
      <c r="AB6" s="164">
        <v>9</v>
      </c>
      <c r="AC6" s="165"/>
      <c r="AD6" s="165"/>
      <c r="AE6" s="161"/>
      <c r="AF6" s="164">
        <v>6</v>
      </c>
      <c r="AG6" s="165"/>
      <c r="AH6" s="165"/>
      <c r="AI6" s="166"/>
      <c r="AJ6" s="121"/>
      <c r="AK6" s="146"/>
      <c r="AL6" s="146"/>
      <c r="AM6" s="147">
        <v>0</v>
      </c>
      <c r="AN6" s="148"/>
      <c r="AO6" s="148"/>
      <c r="AP6" s="148"/>
      <c r="AQ6" s="148"/>
      <c r="AR6" s="149" t="s">
        <v>46</v>
      </c>
      <c r="AS6" s="150"/>
      <c r="AT6" s="151">
        <v>0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 t="s">
        <v>46</v>
      </c>
      <c r="BN6" s="125" t="s">
        <v>46</v>
      </c>
      <c r="BO6" s="146"/>
      <c r="BP6" s="146"/>
      <c r="BQ6" s="146"/>
      <c r="BR6" s="146"/>
      <c r="BS6" s="158" t="s">
        <v>233</v>
      </c>
      <c r="BT6" s="159"/>
      <c r="BU6" s="160" t="s">
        <v>236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237</v>
      </c>
      <c r="CL6" s="159"/>
      <c r="CM6" s="162"/>
      <c r="CN6" s="159"/>
      <c r="CO6" s="162">
        <v>0.69230769230769229</v>
      </c>
      <c r="CP6" s="162"/>
      <c r="CQ6" s="163"/>
      <c r="CR6" s="163"/>
      <c r="CS6" s="159"/>
      <c r="CT6" s="164">
        <v>5</v>
      </c>
      <c r="CU6" s="165"/>
      <c r="CV6" s="165"/>
      <c r="CW6" s="161"/>
      <c r="CX6" s="164">
        <v>4</v>
      </c>
      <c r="CY6" s="165"/>
      <c r="CZ6" s="165"/>
      <c r="DA6" s="160"/>
      <c r="DB6" s="164">
        <v>0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238</v>
      </c>
      <c r="B7" s="159"/>
      <c r="C7" s="160" t="s">
        <v>239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235</v>
      </c>
      <c r="T7" s="159"/>
      <c r="U7" s="162"/>
      <c r="V7" s="159"/>
      <c r="W7" s="162">
        <v>0.63636363636363635</v>
      </c>
      <c r="X7" s="162"/>
      <c r="Y7" s="163"/>
      <c r="Z7" s="163"/>
      <c r="AA7" s="159"/>
      <c r="AB7" s="164">
        <v>11</v>
      </c>
      <c r="AC7" s="165"/>
      <c r="AD7" s="165"/>
      <c r="AE7" s="161"/>
      <c r="AF7" s="164">
        <v>7</v>
      </c>
      <c r="AG7" s="165"/>
      <c r="AH7" s="165"/>
      <c r="AI7" s="166"/>
      <c r="AJ7" s="121"/>
      <c r="AK7" s="146"/>
      <c r="AL7" s="146"/>
      <c r="AM7" s="147" t="s">
        <v>235</v>
      </c>
      <c r="AN7" s="148"/>
      <c r="AO7" s="148"/>
      <c r="AP7" s="148"/>
      <c r="AQ7" s="148"/>
      <c r="AR7" s="149" t="s">
        <v>240</v>
      </c>
      <c r="AS7" s="150"/>
      <c r="AT7" s="151" t="s">
        <v>98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 t="s">
        <v>46</v>
      </c>
      <c r="BN7" s="125" t="s">
        <v>46</v>
      </c>
      <c r="BO7" s="146"/>
      <c r="BP7" s="146"/>
      <c r="BQ7" s="146"/>
      <c r="BR7" s="146"/>
      <c r="BS7" s="158" t="s">
        <v>238</v>
      </c>
      <c r="BT7" s="159"/>
      <c r="BU7" s="160" t="s">
        <v>241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235</v>
      </c>
      <c r="CL7" s="159"/>
      <c r="CM7" s="162"/>
      <c r="CN7" s="159"/>
      <c r="CO7" s="162">
        <v>0.66666666666666663</v>
      </c>
      <c r="CP7" s="162"/>
      <c r="CQ7" s="163"/>
      <c r="CR7" s="163"/>
      <c r="CS7" s="159"/>
      <c r="CT7" s="164">
        <v>5</v>
      </c>
      <c r="CU7" s="165"/>
      <c r="CV7" s="165"/>
      <c r="CW7" s="161"/>
      <c r="CX7" s="164">
        <v>4</v>
      </c>
      <c r="CY7" s="165"/>
      <c r="CZ7" s="165"/>
      <c r="DA7" s="160"/>
      <c r="DB7" s="164">
        <v>1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242</v>
      </c>
      <c r="B8" s="159"/>
      <c r="C8" s="160" t="s">
        <v>243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244</v>
      </c>
      <c r="T8" s="159"/>
      <c r="U8" s="162"/>
      <c r="V8" s="159"/>
      <c r="W8" s="162">
        <v>0.55555555555555558</v>
      </c>
      <c r="X8" s="162"/>
      <c r="Y8" s="163"/>
      <c r="Z8" s="163"/>
      <c r="AA8" s="159"/>
      <c r="AB8" s="164">
        <v>9</v>
      </c>
      <c r="AC8" s="165"/>
      <c r="AD8" s="165"/>
      <c r="AE8" s="161"/>
      <c r="AF8" s="164">
        <v>5</v>
      </c>
      <c r="AG8" s="165"/>
      <c r="AH8" s="165"/>
      <c r="AI8" s="166"/>
      <c r="AJ8" s="121"/>
      <c r="AK8" s="146"/>
      <c r="AL8" s="146"/>
      <c r="AM8" s="147" t="s">
        <v>244</v>
      </c>
      <c r="AN8" s="148"/>
      <c r="AO8" s="148"/>
      <c r="AP8" s="148"/>
      <c r="AQ8" s="148"/>
      <c r="AR8" s="149" t="s">
        <v>240</v>
      </c>
      <c r="AS8" s="150"/>
      <c r="AT8" s="151" t="s">
        <v>121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 t="s">
        <v>46</v>
      </c>
      <c r="BN8" s="125" t="s">
        <v>46</v>
      </c>
      <c r="BO8" s="146"/>
      <c r="BP8" s="146"/>
      <c r="BQ8" s="146"/>
      <c r="BR8" s="146"/>
      <c r="BS8" s="158" t="s">
        <v>238</v>
      </c>
      <c r="BT8" s="159"/>
      <c r="BU8" s="160" t="s">
        <v>243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244</v>
      </c>
      <c r="CL8" s="159"/>
      <c r="CM8" s="162"/>
      <c r="CN8" s="159"/>
      <c r="CO8" s="162">
        <v>0.66666666666666663</v>
      </c>
      <c r="CP8" s="162"/>
      <c r="CQ8" s="163"/>
      <c r="CR8" s="163"/>
      <c r="CS8" s="159"/>
      <c r="CT8" s="164">
        <v>5</v>
      </c>
      <c r="CU8" s="165"/>
      <c r="CV8" s="165"/>
      <c r="CW8" s="161"/>
      <c r="CX8" s="164">
        <v>2</v>
      </c>
      <c r="CY8" s="165"/>
      <c r="CZ8" s="165"/>
      <c r="DA8" s="160"/>
      <c r="DB8" s="164">
        <v>3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242</v>
      </c>
      <c r="B9" s="159"/>
      <c r="C9" s="160" t="s">
        <v>236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237</v>
      </c>
      <c r="T9" s="159"/>
      <c r="U9" s="162"/>
      <c r="V9" s="159"/>
      <c r="W9" s="162">
        <v>0.55555555555555558</v>
      </c>
      <c r="X9" s="162"/>
      <c r="Y9" s="163"/>
      <c r="Z9" s="163"/>
      <c r="AA9" s="159"/>
      <c r="AB9" s="164">
        <v>9</v>
      </c>
      <c r="AC9" s="165"/>
      <c r="AD9" s="165"/>
      <c r="AE9" s="161"/>
      <c r="AF9" s="164">
        <v>5</v>
      </c>
      <c r="AG9" s="165"/>
      <c r="AH9" s="165"/>
      <c r="AI9" s="166"/>
      <c r="AJ9" s="121"/>
      <c r="AK9" s="146"/>
      <c r="AL9" s="146"/>
      <c r="AM9" s="147" t="s">
        <v>245</v>
      </c>
      <c r="AN9" s="148"/>
      <c r="AO9" s="148"/>
      <c r="AP9" s="148"/>
      <c r="AQ9" s="148"/>
      <c r="AR9" s="149" t="s">
        <v>240</v>
      </c>
      <c r="AS9" s="150"/>
      <c r="AT9" s="151" t="s">
        <v>144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 t="s">
        <v>46</v>
      </c>
      <c r="BN9" s="125" t="s">
        <v>46</v>
      </c>
      <c r="BO9" s="146"/>
      <c r="BP9" s="146"/>
      <c r="BQ9" s="146"/>
      <c r="BR9" s="146"/>
      <c r="BS9" s="158" t="s">
        <v>238</v>
      </c>
      <c r="BT9" s="159"/>
      <c r="BU9" s="160" t="s">
        <v>234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235</v>
      </c>
      <c r="CL9" s="159"/>
      <c r="CM9" s="162"/>
      <c r="CN9" s="159"/>
      <c r="CO9" s="162">
        <v>0.66666666666666663</v>
      </c>
      <c r="CP9" s="162"/>
      <c r="CQ9" s="163"/>
      <c r="CR9" s="163"/>
      <c r="CS9" s="159"/>
      <c r="CT9" s="164">
        <v>6</v>
      </c>
      <c r="CU9" s="165"/>
      <c r="CV9" s="165"/>
      <c r="CW9" s="161"/>
      <c r="CX9" s="164">
        <v>0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246</v>
      </c>
      <c r="B10" s="159"/>
      <c r="C10" s="160" t="s">
        <v>247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237</v>
      </c>
      <c r="T10" s="159"/>
      <c r="U10" s="162"/>
      <c r="V10" s="159"/>
      <c r="W10" s="162">
        <v>0.5</v>
      </c>
      <c r="X10" s="162"/>
      <c r="Y10" s="163"/>
      <c r="Z10" s="163"/>
      <c r="AA10" s="159"/>
      <c r="AB10" s="164">
        <v>12</v>
      </c>
      <c r="AC10" s="165"/>
      <c r="AD10" s="165"/>
      <c r="AE10" s="161"/>
      <c r="AF10" s="164">
        <v>6</v>
      </c>
      <c r="AG10" s="165"/>
      <c r="AH10" s="165"/>
      <c r="AI10" s="166"/>
      <c r="AJ10" s="121"/>
      <c r="AK10" s="146"/>
      <c r="AL10" s="146"/>
      <c r="AM10" s="147" t="s">
        <v>248</v>
      </c>
      <c r="AN10" s="148"/>
      <c r="AO10" s="148"/>
      <c r="AP10" s="148"/>
      <c r="AQ10" s="148"/>
      <c r="AR10" s="149" t="s">
        <v>240</v>
      </c>
      <c r="AS10" s="150"/>
      <c r="AT10" s="151" t="s">
        <v>165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 t="s">
        <v>46</v>
      </c>
      <c r="BN10" s="125" t="s">
        <v>46</v>
      </c>
      <c r="BO10" s="146"/>
      <c r="BP10" s="146"/>
      <c r="BQ10" s="146"/>
      <c r="BR10" s="146"/>
      <c r="BS10" s="158" t="s">
        <v>246</v>
      </c>
      <c r="BT10" s="159"/>
      <c r="BU10" s="160" t="s">
        <v>239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235</v>
      </c>
      <c r="CL10" s="159"/>
      <c r="CM10" s="162"/>
      <c r="CN10" s="159"/>
      <c r="CO10" s="162">
        <v>0.63636363636363635</v>
      </c>
      <c r="CP10" s="162"/>
      <c r="CQ10" s="163"/>
      <c r="CR10" s="163"/>
      <c r="CS10" s="159"/>
      <c r="CT10" s="164">
        <v>7</v>
      </c>
      <c r="CU10" s="165"/>
      <c r="CV10" s="165"/>
      <c r="CW10" s="161"/>
      <c r="CX10" s="164">
        <v>0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246</v>
      </c>
      <c r="B11" s="159"/>
      <c r="C11" s="160" t="s">
        <v>241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235</v>
      </c>
      <c r="T11" s="159"/>
      <c r="U11" s="162"/>
      <c r="V11" s="159"/>
      <c r="W11" s="162">
        <v>0.5</v>
      </c>
      <c r="X11" s="162"/>
      <c r="Y11" s="163"/>
      <c r="Z11" s="163"/>
      <c r="AA11" s="159"/>
      <c r="AB11" s="164">
        <v>10</v>
      </c>
      <c r="AC11" s="165"/>
      <c r="AD11" s="165"/>
      <c r="AE11" s="161"/>
      <c r="AF11" s="164">
        <v>5</v>
      </c>
      <c r="AG11" s="165"/>
      <c r="AH11" s="165"/>
      <c r="AI11" s="166"/>
      <c r="AJ11" s="121"/>
      <c r="AK11" s="146"/>
      <c r="AL11" s="146"/>
      <c r="AM11" s="147" t="s">
        <v>237</v>
      </c>
      <c r="AN11" s="148"/>
      <c r="AO11" s="148"/>
      <c r="AP11" s="148"/>
      <c r="AQ11" s="148"/>
      <c r="AR11" s="149" t="s">
        <v>240</v>
      </c>
      <c r="AS11" s="150"/>
      <c r="AT11" s="151" t="s">
        <v>187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 t="s">
        <v>46</v>
      </c>
      <c r="BN11" s="125" t="s">
        <v>46</v>
      </c>
      <c r="BO11" s="146"/>
      <c r="BP11" s="146"/>
      <c r="BQ11" s="146"/>
      <c r="BR11" s="146"/>
      <c r="BS11" s="158" t="s">
        <v>249</v>
      </c>
      <c r="BT11" s="159"/>
      <c r="BU11" s="160" t="s">
        <v>250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235</v>
      </c>
      <c r="CL11" s="159"/>
      <c r="CM11" s="162"/>
      <c r="CN11" s="159"/>
      <c r="CO11" s="162">
        <v>0.6</v>
      </c>
      <c r="CP11" s="162"/>
      <c r="CQ11" s="163"/>
      <c r="CR11" s="163"/>
      <c r="CS11" s="159"/>
      <c r="CT11" s="164">
        <v>2</v>
      </c>
      <c r="CU11" s="165"/>
      <c r="CV11" s="165"/>
      <c r="CW11" s="161"/>
      <c r="CX11" s="164">
        <v>4</v>
      </c>
      <c r="CY11" s="165"/>
      <c r="CZ11" s="165"/>
      <c r="DA11" s="160"/>
      <c r="DB11" s="164">
        <v>0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251</v>
      </c>
      <c r="B12" s="159"/>
      <c r="C12" s="160" t="s">
        <v>252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244</v>
      </c>
      <c r="T12" s="159"/>
      <c r="U12" s="162"/>
      <c r="V12" s="159"/>
      <c r="W12" s="162">
        <v>0.47058823529411764</v>
      </c>
      <c r="X12" s="162"/>
      <c r="Y12" s="163"/>
      <c r="Z12" s="163"/>
      <c r="AA12" s="159"/>
      <c r="AB12" s="164">
        <v>17</v>
      </c>
      <c r="AC12" s="165"/>
      <c r="AD12" s="165"/>
      <c r="AE12" s="161"/>
      <c r="AF12" s="164">
        <v>8</v>
      </c>
      <c r="AG12" s="165"/>
      <c r="AH12" s="165"/>
      <c r="AI12" s="166"/>
      <c r="AJ12" s="121"/>
      <c r="AK12" s="146"/>
      <c r="AL12" s="146"/>
      <c r="AM12" s="147" t="s">
        <v>253</v>
      </c>
      <c r="AN12" s="148"/>
      <c r="AO12" s="148"/>
      <c r="AP12" s="148"/>
      <c r="AQ12" s="148"/>
      <c r="AR12" s="149" t="s">
        <v>240</v>
      </c>
      <c r="AS12" s="150"/>
      <c r="AT12" s="151" t="s">
        <v>208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 t="s">
        <v>46</v>
      </c>
      <c r="BN12" s="125" t="s">
        <v>46</v>
      </c>
      <c r="BO12" s="146"/>
      <c r="BP12" s="146"/>
      <c r="BQ12" s="146"/>
      <c r="BR12" s="146"/>
      <c r="BS12" s="158" t="s">
        <v>251</v>
      </c>
      <c r="BT12" s="159"/>
      <c r="BU12" s="160" t="s">
        <v>254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235</v>
      </c>
      <c r="CL12" s="159"/>
      <c r="CM12" s="162"/>
      <c r="CN12" s="159"/>
      <c r="CO12" s="162">
        <v>0.53846153846153844</v>
      </c>
      <c r="CP12" s="162"/>
      <c r="CQ12" s="163"/>
      <c r="CR12" s="163"/>
      <c r="CS12" s="159"/>
      <c r="CT12" s="164">
        <v>3</v>
      </c>
      <c r="CU12" s="165"/>
      <c r="CV12" s="165"/>
      <c r="CW12" s="161"/>
      <c r="CX12" s="164">
        <v>4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255</v>
      </c>
      <c r="B13" s="159"/>
      <c r="C13" s="160" t="s">
        <v>256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237</v>
      </c>
      <c r="T13" s="159"/>
      <c r="U13" s="162"/>
      <c r="V13" s="159"/>
      <c r="W13" s="162">
        <v>0.46153846153846156</v>
      </c>
      <c r="X13" s="162"/>
      <c r="Y13" s="163"/>
      <c r="Z13" s="163"/>
      <c r="AA13" s="159"/>
      <c r="AB13" s="164">
        <v>13</v>
      </c>
      <c r="AC13" s="165"/>
      <c r="AD13" s="165"/>
      <c r="AE13" s="161"/>
      <c r="AF13" s="164">
        <v>6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46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 t="s">
        <v>46</v>
      </c>
      <c r="BN13" s="125" t="s">
        <v>46</v>
      </c>
      <c r="BO13" s="146"/>
      <c r="BP13" s="146"/>
      <c r="BQ13" s="146"/>
      <c r="BR13" s="146"/>
      <c r="BS13" s="158" t="s">
        <v>251</v>
      </c>
      <c r="BT13" s="159"/>
      <c r="BU13" s="160" t="s">
        <v>257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235</v>
      </c>
      <c r="CL13" s="159"/>
      <c r="CM13" s="162"/>
      <c r="CN13" s="159"/>
      <c r="CO13" s="162">
        <v>0.53846153846153844</v>
      </c>
      <c r="CP13" s="162"/>
      <c r="CQ13" s="163"/>
      <c r="CR13" s="163"/>
      <c r="CS13" s="159"/>
      <c r="CT13" s="164">
        <v>3</v>
      </c>
      <c r="CU13" s="165"/>
      <c r="CV13" s="165"/>
      <c r="CW13" s="161"/>
      <c r="CX13" s="164">
        <v>4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258</v>
      </c>
      <c r="B14" s="159"/>
      <c r="C14" s="160" t="s">
        <v>259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245</v>
      </c>
      <c r="T14" s="159"/>
      <c r="U14" s="162"/>
      <c r="V14" s="159"/>
      <c r="W14" s="162">
        <v>0.44444444444444442</v>
      </c>
      <c r="X14" s="162"/>
      <c r="Y14" s="163"/>
      <c r="Z14" s="163"/>
      <c r="AA14" s="159"/>
      <c r="AB14" s="164">
        <v>9</v>
      </c>
      <c r="AC14" s="165"/>
      <c r="AD14" s="165"/>
      <c r="AE14" s="161"/>
      <c r="AF14" s="164">
        <v>4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251</v>
      </c>
      <c r="BT14" s="159"/>
      <c r="BU14" s="160" t="s">
        <v>260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237</v>
      </c>
      <c r="CL14" s="159"/>
      <c r="CM14" s="162"/>
      <c r="CN14" s="159"/>
      <c r="CO14" s="162">
        <v>0.53846153846153844</v>
      </c>
      <c r="CP14" s="162"/>
      <c r="CQ14" s="163"/>
      <c r="CR14" s="163"/>
      <c r="CS14" s="159"/>
      <c r="CT14" s="164">
        <v>3</v>
      </c>
      <c r="CU14" s="165"/>
      <c r="CV14" s="165"/>
      <c r="CW14" s="161"/>
      <c r="CX14" s="164">
        <v>4</v>
      </c>
      <c r="CY14" s="165"/>
      <c r="CZ14" s="165"/>
      <c r="DA14" s="160"/>
      <c r="DB14" s="164">
        <v>0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261</v>
      </c>
      <c r="B15" s="172"/>
      <c r="C15" s="173" t="s">
        <v>262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244</v>
      </c>
      <c r="T15" s="172"/>
      <c r="U15" s="175"/>
      <c r="V15" s="172"/>
      <c r="W15" s="175">
        <v>0.4375</v>
      </c>
      <c r="X15" s="175"/>
      <c r="Y15" s="176"/>
      <c r="Z15" s="176"/>
      <c r="AA15" s="172"/>
      <c r="AB15" s="177">
        <v>16</v>
      </c>
      <c r="AC15" s="178"/>
      <c r="AD15" s="178"/>
      <c r="AE15" s="174"/>
      <c r="AF15" s="177">
        <v>7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251</v>
      </c>
      <c r="BT15" s="172"/>
      <c r="BU15" s="173" t="s">
        <v>247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237</v>
      </c>
      <c r="CL15" s="172"/>
      <c r="CM15" s="175"/>
      <c r="CN15" s="172"/>
      <c r="CO15" s="175">
        <v>0.53846153846153844</v>
      </c>
      <c r="CP15" s="175"/>
      <c r="CQ15" s="176"/>
      <c r="CR15" s="176"/>
      <c r="CS15" s="172"/>
      <c r="CT15" s="177">
        <v>6</v>
      </c>
      <c r="CU15" s="178"/>
      <c r="CV15" s="178"/>
      <c r="CW15" s="174"/>
      <c r="CX15" s="177">
        <v>1</v>
      </c>
      <c r="CY15" s="178"/>
      <c r="CZ15" s="178"/>
      <c r="DA15" s="173"/>
      <c r="DB15" s="177">
        <v>0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9.9</v>
      </c>
      <c r="B16" s="118"/>
      <c r="C16" s="182"/>
      <c r="D16" s="183" t="s">
        <v>47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9.9</v>
      </c>
      <c r="BT16" s="159"/>
      <c r="BU16" s="186"/>
      <c r="BV16" s="187" t="s">
        <v>47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3" customFormat="1" ht="17.25" customHeight="1" x14ac:dyDescent="0.2">
      <c r="A18" s="129" t="s">
        <v>48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129" t="s">
        <v>49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3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50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4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139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5"/>
      <c r="CM19" s="143"/>
      <c r="CN19" s="143"/>
      <c r="CO19" s="143"/>
      <c r="CP19" s="143"/>
      <c r="CS19" s="143" t="s">
        <v>24</v>
      </c>
      <c r="CT19" s="143"/>
      <c r="CU19" s="143"/>
      <c r="CV19" s="143"/>
      <c r="CW19" s="206"/>
      <c r="CY19" s="143" t="s">
        <v>23</v>
      </c>
      <c r="CZ19" s="205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0" customFormat="1" ht="11.25" customHeight="1" x14ac:dyDescent="0.2">
      <c r="A20" s="158" t="s">
        <v>233</v>
      </c>
      <c r="B20" s="159"/>
      <c r="C20" s="160"/>
      <c r="D20" s="160" t="s">
        <v>243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244</v>
      </c>
      <c r="U20" s="159"/>
      <c r="V20" s="162"/>
      <c r="W20" s="159"/>
      <c r="X20" s="160"/>
      <c r="Y20" s="162">
        <v>1</v>
      </c>
      <c r="Z20" s="162"/>
      <c r="AA20" s="163"/>
      <c r="AB20" s="163"/>
      <c r="AC20" s="159"/>
      <c r="AD20" s="160"/>
      <c r="AE20" s="164">
        <v>9</v>
      </c>
      <c r="AF20" s="165"/>
      <c r="AG20" s="165"/>
      <c r="AH20" s="161"/>
      <c r="AI20" s="160"/>
      <c r="AJ20" s="164">
        <v>3</v>
      </c>
      <c r="AK20" s="165"/>
      <c r="AL20" s="165"/>
      <c r="AM20" s="160"/>
      <c r="AN20" s="164">
        <v>1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1</v>
      </c>
      <c r="AX20" s="165"/>
      <c r="AY20" s="160"/>
      <c r="AZ20" s="204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58" t="s">
        <v>233</v>
      </c>
      <c r="BO20" s="159"/>
      <c r="BP20" s="160" t="s">
        <v>236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237</v>
      </c>
      <c r="CG20" s="160"/>
      <c r="CH20" s="159"/>
      <c r="CI20" s="162"/>
      <c r="CJ20" s="162">
        <v>1.6923076923076923</v>
      </c>
      <c r="CK20" s="162"/>
      <c r="CL20" s="162"/>
      <c r="CM20" s="162"/>
      <c r="CN20" s="163"/>
      <c r="CO20" s="159"/>
      <c r="CP20" s="162"/>
      <c r="CQ20" s="207"/>
      <c r="CR20" s="162">
        <v>0.69230769230769229</v>
      </c>
      <c r="CS20" s="162"/>
      <c r="CT20" s="163"/>
      <c r="CU20" s="163"/>
      <c r="CV20" s="159"/>
      <c r="CW20" s="208"/>
      <c r="CX20" s="208"/>
      <c r="CY20" s="208">
        <v>1</v>
      </c>
      <c r="CZ20" s="208"/>
      <c r="DA20" s="208"/>
      <c r="DB20" s="208"/>
      <c r="DC20" s="208"/>
      <c r="DD20" s="207"/>
      <c r="DE20" s="20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0" customFormat="1" ht="11.25" customHeight="1" x14ac:dyDescent="0.2">
      <c r="A21" s="158" t="s">
        <v>233</v>
      </c>
      <c r="B21" s="159"/>
      <c r="C21" s="160"/>
      <c r="D21" s="160" t="s">
        <v>236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237</v>
      </c>
      <c r="U21" s="159"/>
      <c r="V21" s="162"/>
      <c r="W21" s="159"/>
      <c r="X21" s="160"/>
      <c r="Y21" s="162">
        <v>1</v>
      </c>
      <c r="Z21" s="162"/>
      <c r="AA21" s="163"/>
      <c r="AB21" s="163"/>
      <c r="AC21" s="159"/>
      <c r="AD21" s="160"/>
      <c r="AE21" s="164">
        <v>9</v>
      </c>
      <c r="AF21" s="165"/>
      <c r="AG21" s="165"/>
      <c r="AH21" s="161"/>
      <c r="AI21" s="160"/>
      <c r="AJ21" s="164">
        <v>3</v>
      </c>
      <c r="AK21" s="165"/>
      <c r="AL21" s="165"/>
      <c r="AM21" s="160"/>
      <c r="AN21" s="164">
        <v>0</v>
      </c>
      <c r="AO21" s="165"/>
      <c r="AP21" s="164"/>
      <c r="AQ21" s="161"/>
      <c r="AR21" s="160"/>
      <c r="AS21" s="164">
        <v>2</v>
      </c>
      <c r="AT21" s="165"/>
      <c r="AU21" s="165"/>
      <c r="AV21" s="160"/>
      <c r="AW21" s="164">
        <v>0</v>
      </c>
      <c r="AX21" s="165"/>
      <c r="AY21" s="160"/>
      <c r="AZ21" s="204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58" t="s">
        <v>238</v>
      </c>
      <c r="BO21" s="159"/>
      <c r="BP21" s="160" t="s">
        <v>243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244</v>
      </c>
      <c r="CG21" s="160"/>
      <c r="CH21" s="159"/>
      <c r="CI21" s="162"/>
      <c r="CJ21" s="162">
        <v>1.6666666666666665</v>
      </c>
      <c r="CK21" s="162"/>
      <c r="CL21" s="162"/>
      <c r="CM21" s="162"/>
      <c r="CN21" s="163"/>
      <c r="CO21" s="159"/>
      <c r="CP21" s="162"/>
      <c r="CQ21" s="207"/>
      <c r="CR21" s="162">
        <v>0.66666666666666663</v>
      </c>
      <c r="CS21" s="162"/>
      <c r="CT21" s="163"/>
      <c r="CU21" s="163"/>
      <c r="CV21" s="159"/>
      <c r="CW21" s="208"/>
      <c r="CX21" s="208"/>
      <c r="CY21" s="208">
        <v>1</v>
      </c>
      <c r="CZ21" s="208"/>
      <c r="DA21" s="208"/>
      <c r="DB21" s="208"/>
      <c r="DC21" s="208"/>
      <c r="DD21" s="207"/>
      <c r="DE21" s="20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0" customFormat="1" ht="11.25" customHeight="1" x14ac:dyDescent="0.2">
      <c r="A22" s="158" t="s">
        <v>242</v>
      </c>
      <c r="B22" s="159"/>
      <c r="C22" s="160"/>
      <c r="D22" s="160" t="s">
        <v>239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235</v>
      </c>
      <c r="U22" s="159"/>
      <c r="V22" s="162"/>
      <c r="W22" s="159"/>
      <c r="X22" s="160"/>
      <c r="Y22" s="162">
        <v>0.90909090909090906</v>
      </c>
      <c r="Z22" s="162"/>
      <c r="AA22" s="163"/>
      <c r="AB22" s="163"/>
      <c r="AC22" s="159"/>
      <c r="AD22" s="160"/>
      <c r="AE22" s="164">
        <v>11</v>
      </c>
      <c r="AF22" s="165"/>
      <c r="AG22" s="165"/>
      <c r="AH22" s="161"/>
      <c r="AI22" s="160"/>
      <c r="AJ22" s="164">
        <v>4</v>
      </c>
      <c r="AK22" s="165"/>
      <c r="AL22" s="165"/>
      <c r="AM22" s="160"/>
      <c r="AN22" s="164">
        <v>3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0</v>
      </c>
      <c r="AX22" s="165"/>
      <c r="AY22" s="160"/>
      <c r="AZ22" s="204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58" t="s">
        <v>242</v>
      </c>
      <c r="BO22" s="159"/>
      <c r="BP22" s="160" t="s">
        <v>241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235</v>
      </c>
      <c r="CG22" s="160"/>
      <c r="CH22" s="159"/>
      <c r="CI22" s="162"/>
      <c r="CJ22" s="162">
        <v>1.5666666666666667</v>
      </c>
      <c r="CK22" s="162"/>
      <c r="CL22" s="162"/>
      <c r="CM22" s="162"/>
      <c r="CN22" s="163"/>
      <c r="CO22" s="159"/>
      <c r="CP22" s="162"/>
      <c r="CQ22" s="207"/>
      <c r="CR22" s="162">
        <v>0.66666666666666663</v>
      </c>
      <c r="CS22" s="162"/>
      <c r="CT22" s="163"/>
      <c r="CU22" s="163"/>
      <c r="CV22" s="159"/>
      <c r="CW22" s="208"/>
      <c r="CX22" s="208"/>
      <c r="CY22" s="208">
        <v>0.9</v>
      </c>
      <c r="CZ22" s="208"/>
      <c r="DA22" s="208"/>
      <c r="DB22" s="208"/>
      <c r="DC22" s="208"/>
      <c r="DD22" s="207"/>
      <c r="DE22" s="20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0" customFormat="1" ht="11.25" customHeight="1" x14ac:dyDescent="0.2">
      <c r="A23" s="158" t="s">
        <v>263</v>
      </c>
      <c r="B23" s="159"/>
      <c r="C23" s="160"/>
      <c r="D23" s="160" t="s">
        <v>241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235</v>
      </c>
      <c r="U23" s="159"/>
      <c r="V23" s="162"/>
      <c r="W23" s="159"/>
      <c r="X23" s="160"/>
      <c r="Y23" s="162">
        <v>0.9</v>
      </c>
      <c r="Z23" s="162"/>
      <c r="AA23" s="163"/>
      <c r="AB23" s="163"/>
      <c r="AC23" s="159"/>
      <c r="AD23" s="160"/>
      <c r="AE23" s="164">
        <v>10</v>
      </c>
      <c r="AF23" s="165"/>
      <c r="AG23" s="165"/>
      <c r="AH23" s="161"/>
      <c r="AI23" s="160"/>
      <c r="AJ23" s="164">
        <v>2</v>
      </c>
      <c r="AK23" s="165"/>
      <c r="AL23" s="165"/>
      <c r="AM23" s="160"/>
      <c r="AN23" s="164">
        <v>2</v>
      </c>
      <c r="AO23" s="165"/>
      <c r="AP23" s="164"/>
      <c r="AQ23" s="161"/>
      <c r="AR23" s="160"/>
      <c r="AS23" s="164">
        <v>1</v>
      </c>
      <c r="AT23" s="165"/>
      <c r="AU23" s="165"/>
      <c r="AV23" s="160"/>
      <c r="AW23" s="164">
        <v>0</v>
      </c>
      <c r="AX23" s="165"/>
      <c r="AY23" s="160"/>
      <c r="AZ23" s="204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58" t="s">
        <v>263</v>
      </c>
      <c r="BO23" s="159"/>
      <c r="BP23" s="160" t="s">
        <v>239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235</v>
      </c>
      <c r="CG23" s="160"/>
      <c r="CH23" s="159"/>
      <c r="CI23" s="162"/>
      <c r="CJ23" s="162">
        <v>1.5454545454545454</v>
      </c>
      <c r="CK23" s="162"/>
      <c r="CL23" s="162"/>
      <c r="CM23" s="162"/>
      <c r="CN23" s="163"/>
      <c r="CO23" s="159"/>
      <c r="CP23" s="162"/>
      <c r="CQ23" s="207"/>
      <c r="CR23" s="162">
        <v>0.63636363636363635</v>
      </c>
      <c r="CS23" s="162"/>
      <c r="CT23" s="163"/>
      <c r="CU23" s="163"/>
      <c r="CV23" s="159"/>
      <c r="CW23" s="208"/>
      <c r="CX23" s="208"/>
      <c r="CY23" s="208">
        <v>0.90909090909090906</v>
      </c>
      <c r="CZ23" s="208"/>
      <c r="DA23" s="208"/>
      <c r="DB23" s="208"/>
      <c r="DC23" s="208"/>
      <c r="DD23" s="207"/>
      <c r="DE23" s="20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0" customFormat="1" ht="11.25" customHeight="1" x14ac:dyDescent="0.2">
      <c r="A24" s="158" t="s">
        <v>246</v>
      </c>
      <c r="B24" s="159"/>
      <c r="C24" s="160"/>
      <c r="D24" s="160" t="s">
        <v>247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237</v>
      </c>
      <c r="U24" s="159"/>
      <c r="V24" s="162"/>
      <c r="W24" s="159"/>
      <c r="X24" s="160"/>
      <c r="Y24" s="162">
        <v>0.83333333333333337</v>
      </c>
      <c r="Z24" s="162"/>
      <c r="AA24" s="163"/>
      <c r="AB24" s="163"/>
      <c r="AC24" s="159"/>
      <c r="AD24" s="160"/>
      <c r="AE24" s="164">
        <v>12</v>
      </c>
      <c r="AF24" s="165"/>
      <c r="AG24" s="165"/>
      <c r="AH24" s="161"/>
      <c r="AI24" s="160"/>
      <c r="AJ24" s="164">
        <v>4</v>
      </c>
      <c r="AK24" s="165"/>
      <c r="AL24" s="165"/>
      <c r="AM24" s="160"/>
      <c r="AN24" s="164">
        <v>1</v>
      </c>
      <c r="AO24" s="165"/>
      <c r="AP24" s="164"/>
      <c r="AQ24" s="161"/>
      <c r="AR24" s="160"/>
      <c r="AS24" s="164">
        <v>0</v>
      </c>
      <c r="AT24" s="165"/>
      <c r="AU24" s="165"/>
      <c r="AV24" s="160"/>
      <c r="AW24" s="164">
        <v>1</v>
      </c>
      <c r="AX24" s="165"/>
      <c r="AY24" s="160"/>
      <c r="AZ24" s="204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58" t="s">
        <v>246</v>
      </c>
      <c r="BO24" s="159"/>
      <c r="BP24" s="160" t="s">
        <v>234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235</v>
      </c>
      <c r="CG24" s="160"/>
      <c r="CH24" s="159"/>
      <c r="CI24" s="162"/>
      <c r="CJ24" s="162">
        <v>1.4444444444444444</v>
      </c>
      <c r="CK24" s="162"/>
      <c r="CL24" s="162"/>
      <c r="CM24" s="162"/>
      <c r="CN24" s="163"/>
      <c r="CO24" s="159"/>
      <c r="CP24" s="162"/>
      <c r="CQ24" s="207"/>
      <c r="CR24" s="162">
        <v>0.66666666666666663</v>
      </c>
      <c r="CS24" s="162"/>
      <c r="CT24" s="163"/>
      <c r="CU24" s="163"/>
      <c r="CV24" s="159"/>
      <c r="CW24" s="208"/>
      <c r="CX24" s="208"/>
      <c r="CY24" s="208">
        <v>0.77777777777777779</v>
      </c>
      <c r="CZ24" s="208"/>
      <c r="DA24" s="208"/>
      <c r="DB24" s="208"/>
      <c r="DC24" s="208"/>
      <c r="DD24" s="207"/>
      <c r="DE24" s="20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0" customFormat="1" ht="11.25" customHeight="1" x14ac:dyDescent="0.2">
      <c r="A25" s="158" t="s">
        <v>246</v>
      </c>
      <c r="B25" s="159"/>
      <c r="C25" s="160"/>
      <c r="D25" s="160" t="s">
        <v>250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235</v>
      </c>
      <c r="U25" s="159"/>
      <c r="V25" s="162"/>
      <c r="W25" s="159"/>
      <c r="X25" s="160"/>
      <c r="Y25" s="162">
        <v>0.83333333333333337</v>
      </c>
      <c r="Z25" s="162"/>
      <c r="AA25" s="163"/>
      <c r="AB25" s="163"/>
      <c r="AC25" s="159"/>
      <c r="AD25" s="160"/>
      <c r="AE25" s="164">
        <v>6</v>
      </c>
      <c r="AF25" s="165"/>
      <c r="AG25" s="165"/>
      <c r="AH25" s="161"/>
      <c r="AI25" s="160"/>
      <c r="AJ25" s="164">
        <v>0</v>
      </c>
      <c r="AK25" s="165"/>
      <c r="AL25" s="165"/>
      <c r="AM25" s="160"/>
      <c r="AN25" s="164">
        <v>1</v>
      </c>
      <c r="AO25" s="165"/>
      <c r="AP25" s="164"/>
      <c r="AQ25" s="161"/>
      <c r="AR25" s="160"/>
      <c r="AS25" s="164">
        <v>1</v>
      </c>
      <c r="AT25" s="165"/>
      <c r="AU25" s="165"/>
      <c r="AV25" s="160"/>
      <c r="AW25" s="164">
        <v>0</v>
      </c>
      <c r="AX25" s="165"/>
      <c r="AY25" s="160"/>
      <c r="AZ25" s="204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58" t="s">
        <v>249</v>
      </c>
      <c r="BO25" s="159"/>
      <c r="BP25" s="160" t="s">
        <v>250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235</v>
      </c>
      <c r="CG25" s="160"/>
      <c r="CH25" s="159"/>
      <c r="CI25" s="162"/>
      <c r="CJ25" s="162">
        <v>1.4333333333333333</v>
      </c>
      <c r="CK25" s="162"/>
      <c r="CL25" s="162"/>
      <c r="CM25" s="162"/>
      <c r="CN25" s="163"/>
      <c r="CO25" s="159"/>
      <c r="CP25" s="162"/>
      <c r="CQ25" s="207"/>
      <c r="CR25" s="162">
        <v>0.6</v>
      </c>
      <c r="CS25" s="162"/>
      <c r="CT25" s="163"/>
      <c r="CU25" s="163"/>
      <c r="CV25" s="159"/>
      <c r="CW25" s="208"/>
      <c r="CX25" s="208"/>
      <c r="CY25" s="208">
        <v>0.83333333333333337</v>
      </c>
      <c r="CZ25" s="208"/>
      <c r="DA25" s="208"/>
      <c r="DB25" s="208"/>
      <c r="DC25" s="208"/>
      <c r="DD25" s="207"/>
      <c r="DE25" s="20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0" customFormat="1" ht="11.25" customHeight="1" x14ac:dyDescent="0.2">
      <c r="A26" s="158" t="s">
        <v>251</v>
      </c>
      <c r="B26" s="159"/>
      <c r="C26" s="160"/>
      <c r="D26" s="160" t="s">
        <v>234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235</v>
      </c>
      <c r="U26" s="159"/>
      <c r="V26" s="162"/>
      <c r="W26" s="159"/>
      <c r="X26" s="160"/>
      <c r="Y26" s="162">
        <v>0.77777777777777779</v>
      </c>
      <c r="Z26" s="162"/>
      <c r="AA26" s="163"/>
      <c r="AB26" s="163"/>
      <c r="AC26" s="159"/>
      <c r="AD26" s="160"/>
      <c r="AE26" s="164">
        <v>9</v>
      </c>
      <c r="AF26" s="165"/>
      <c r="AG26" s="165"/>
      <c r="AH26" s="161"/>
      <c r="AI26" s="160"/>
      <c r="AJ26" s="164">
        <v>5</v>
      </c>
      <c r="AK26" s="165"/>
      <c r="AL26" s="165"/>
      <c r="AM26" s="160"/>
      <c r="AN26" s="164">
        <v>1</v>
      </c>
      <c r="AO26" s="165"/>
      <c r="AP26" s="164"/>
      <c r="AQ26" s="161"/>
      <c r="AR26" s="160"/>
      <c r="AS26" s="164">
        <v>0</v>
      </c>
      <c r="AT26" s="165"/>
      <c r="AU26" s="165"/>
      <c r="AV26" s="160"/>
      <c r="AW26" s="164">
        <v>0</v>
      </c>
      <c r="AX26" s="165"/>
      <c r="AY26" s="160"/>
      <c r="AZ26" s="204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58" t="s">
        <v>251</v>
      </c>
      <c r="BO26" s="159"/>
      <c r="BP26" s="160" t="s">
        <v>247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237</v>
      </c>
      <c r="CG26" s="160"/>
      <c r="CH26" s="159"/>
      <c r="CI26" s="162"/>
      <c r="CJ26" s="162">
        <v>1.3717948717948718</v>
      </c>
      <c r="CK26" s="162"/>
      <c r="CL26" s="162"/>
      <c r="CM26" s="162"/>
      <c r="CN26" s="163"/>
      <c r="CO26" s="159"/>
      <c r="CP26" s="162"/>
      <c r="CQ26" s="207"/>
      <c r="CR26" s="162">
        <v>0.53846153846153844</v>
      </c>
      <c r="CS26" s="162"/>
      <c r="CT26" s="163"/>
      <c r="CU26" s="163"/>
      <c r="CV26" s="159"/>
      <c r="CW26" s="208"/>
      <c r="CX26" s="208"/>
      <c r="CY26" s="208">
        <v>0.83333333333333337</v>
      </c>
      <c r="CZ26" s="208"/>
      <c r="DA26" s="208"/>
      <c r="DB26" s="208"/>
      <c r="DC26" s="208"/>
      <c r="DD26" s="207"/>
      <c r="DE26" s="20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0" customFormat="1" ht="11.25" customHeight="1" x14ac:dyDescent="0.2">
      <c r="A27" s="158" t="s">
        <v>255</v>
      </c>
      <c r="B27" s="159"/>
      <c r="C27" s="160"/>
      <c r="D27" s="160" t="s">
        <v>264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237</v>
      </c>
      <c r="U27" s="159"/>
      <c r="V27" s="162"/>
      <c r="W27" s="159"/>
      <c r="X27" s="160"/>
      <c r="Y27" s="162">
        <v>0.75</v>
      </c>
      <c r="Z27" s="162"/>
      <c r="AA27" s="163"/>
      <c r="AB27" s="163"/>
      <c r="AC27" s="159"/>
      <c r="AD27" s="160"/>
      <c r="AE27" s="164">
        <v>8</v>
      </c>
      <c r="AF27" s="165"/>
      <c r="AG27" s="165"/>
      <c r="AH27" s="161"/>
      <c r="AI27" s="160"/>
      <c r="AJ27" s="164">
        <v>1</v>
      </c>
      <c r="AK27" s="165"/>
      <c r="AL27" s="165"/>
      <c r="AM27" s="160"/>
      <c r="AN27" s="164">
        <v>1</v>
      </c>
      <c r="AO27" s="165"/>
      <c r="AP27" s="164"/>
      <c r="AQ27" s="161"/>
      <c r="AR27" s="160"/>
      <c r="AS27" s="164">
        <v>1</v>
      </c>
      <c r="AT27" s="165"/>
      <c r="AU27" s="165"/>
      <c r="AV27" s="160"/>
      <c r="AW27" s="164">
        <v>0</v>
      </c>
      <c r="AX27" s="165"/>
      <c r="AY27" s="160"/>
      <c r="AZ27" s="204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58" t="s">
        <v>255</v>
      </c>
      <c r="BO27" s="159"/>
      <c r="BP27" s="160" t="s">
        <v>264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237</v>
      </c>
      <c r="CG27" s="160"/>
      <c r="CH27" s="159"/>
      <c r="CI27" s="162"/>
      <c r="CJ27" s="162">
        <v>1.25</v>
      </c>
      <c r="CK27" s="162"/>
      <c r="CL27" s="162"/>
      <c r="CM27" s="162"/>
      <c r="CN27" s="163"/>
      <c r="CO27" s="159"/>
      <c r="CP27" s="162"/>
      <c r="CQ27" s="207"/>
      <c r="CR27" s="162">
        <v>0.5</v>
      </c>
      <c r="CS27" s="162"/>
      <c r="CT27" s="163"/>
      <c r="CU27" s="163"/>
      <c r="CV27" s="159"/>
      <c r="CW27" s="208"/>
      <c r="CX27" s="208"/>
      <c r="CY27" s="208">
        <v>0.75</v>
      </c>
      <c r="CZ27" s="208"/>
      <c r="DA27" s="208"/>
      <c r="DB27" s="208"/>
      <c r="DC27" s="208"/>
      <c r="DD27" s="207"/>
      <c r="DE27" s="20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0" customFormat="1" ht="11.25" customHeight="1" x14ac:dyDescent="0.2">
      <c r="A28" s="158" t="s">
        <v>258</v>
      </c>
      <c r="B28" s="159"/>
      <c r="C28" s="160"/>
      <c r="D28" s="160" t="s">
        <v>252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244</v>
      </c>
      <c r="U28" s="159"/>
      <c r="V28" s="162"/>
      <c r="W28" s="159"/>
      <c r="X28" s="160"/>
      <c r="Y28" s="162">
        <v>0.70588235294117652</v>
      </c>
      <c r="Z28" s="162"/>
      <c r="AA28" s="163"/>
      <c r="AB28" s="163"/>
      <c r="AC28" s="159"/>
      <c r="AD28" s="160"/>
      <c r="AE28" s="164">
        <v>17</v>
      </c>
      <c r="AF28" s="165"/>
      <c r="AG28" s="165"/>
      <c r="AH28" s="161"/>
      <c r="AI28" s="160"/>
      <c r="AJ28" s="164">
        <v>5</v>
      </c>
      <c r="AK28" s="165"/>
      <c r="AL28" s="165"/>
      <c r="AM28" s="160"/>
      <c r="AN28" s="164">
        <v>2</v>
      </c>
      <c r="AO28" s="165"/>
      <c r="AP28" s="164"/>
      <c r="AQ28" s="161"/>
      <c r="AR28" s="160"/>
      <c r="AS28" s="164">
        <v>1</v>
      </c>
      <c r="AT28" s="165"/>
      <c r="AU28" s="165"/>
      <c r="AV28" s="160"/>
      <c r="AW28" s="164">
        <v>0</v>
      </c>
      <c r="AX28" s="165"/>
      <c r="AY28" s="160"/>
      <c r="AZ28" s="204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58" t="s">
        <v>258</v>
      </c>
      <c r="BO28" s="159"/>
      <c r="BP28" s="160" t="s">
        <v>252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244</v>
      </c>
      <c r="CG28" s="160"/>
      <c r="CH28" s="159"/>
      <c r="CI28" s="162"/>
      <c r="CJ28" s="162">
        <v>1.2321981424148607</v>
      </c>
      <c r="CK28" s="162"/>
      <c r="CL28" s="162"/>
      <c r="CM28" s="162"/>
      <c r="CN28" s="163"/>
      <c r="CO28" s="159"/>
      <c r="CP28" s="162"/>
      <c r="CQ28" s="207"/>
      <c r="CR28" s="162">
        <v>0.52631578947368418</v>
      </c>
      <c r="CS28" s="162"/>
      <c r="CT28" s="163"/>
      <c r="CU28" s="163"/>
      <c r="CV28" s="159"/>
      <c r="CW28" s="208"/>
      <c r="CX28" s="208"/>
      <c r="CY28" s="208">
        <v>0.70588235294117652</v>
      </c>
      <c r="CZ28" s="208"/>
      <c r="DA28" s="208"/>
      <c r="DB28" s="208"/>
      <c r="DC28" s="208"/>
      <c r="DD28" s="207"/>
      <c r="DE28" s="20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0" customFormat="1" ht="11.25" customHeight="1" x14ac:dyDescent="0.2">
      <c r="A29" s="171" t="s">
        <v>261</v>
      </c>
      <c r="B29" s="172"/>
      <c r="C29" s="173"/>
      <c r="D29" s="173" t="s">
        <v>256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237</v>
      </c>
      <c r="U29" s="172"/>
      <c r="V29" s="175"/>
      <c r="W29" s="172"/>
      <c r="X29" s="173"/>
      <c r="Y29" s="175">
        <v>0.69230769230769229</v>
      </c>
      <c r="Z29" s="175"/>
      <c r="AA29" s="176"/>
      <c r="AB29" s="176"/>
      <c r="AC29" s="172"/>
      <c r="AD29" s="173"/>
      <c r="AE29" s="177">
        <v>13</v>
      </c>
      <c r="AF29" s="178"/>
      <c r="AG29" s="178"/>
      <c r="AH29" s="174"/>
      <c r="AI29" s="173"/>
      <c r="AJ29" s="177">
        <v>3</v>
      </c>
      <c r="AK29" s="178"/>
      <c r="AL29" s="178"/>
      <c r="AM29" s="173"/>
      <c r="AN29" s="177">
        <v>3</v>
      </c>
      <c r="AO29" s="178"/>
      <c r="AP29" s="177"/>
      <c r="AQ29" s="174"/>
      <c r="AR29" s="173"/>
      <c r="AS29" s="177">
        <v>0</v>
      </c>
      <c r="AT29" s="178"/>
      <c r="AU29" s="178"/>
      <c r="AV29" s="173"/>
      <c r="AW29" s="177">
        <v>0</v>
      </c>
      <c r="AX29" s="178"/>
      <c r="AY29" s="173"/>
      <c r="AZ29" s="211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71" t="s">
        <v>261</v>
      </c>
      <c r="BO29" s="172"/>
      <c r="BP29" s="173" t="s">
        <v>256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237</v>
      </c>
      <c r="CG29" s="173"/>
      <c r="CH29" s="172"/>
      <c r="CI29" s="175"/>
      <c r="CJ29" s="175">
        <v>1.1538461538461537</v>
      </c>
      <c r="CK29" s="175"/>
      <c r="CL29" s="175"/>
      <c r="CM29" s="175"/>
      <c r="CN29" s="176"/>
      <c r="CO29" s="172"/>
      <c r="CP29" s="175"/>
      <c r="CQ29" s="212"/>
      <c r="CR29" s="175">
        <v>0.46153846153846156</v>
      </c>
      <c r="CS29" s="175"/>
      <c r="CT29" s="176"/>
      <c r="CU29" s="176"/>
      <c r="CV29" s="172"/>
      <c r="CW29" s="213"/>
      <c r="CX29" s="213"/>
      <c r="CY29" s="213">
        <v>0.69230769230769229</v>
      </c>
      <c r="CZ29" s="213"/>
      <c r="DA29" s="213"/>
      <c r="DB29" s="213"/>
      <c r="DC29" s="213"/>
      <c r="DD29" s="212"/>
      <c r="DE29" s="214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19" customFormat="1" x14ac:dyDescent="0.2">
      <c r="A30" s="181">
        <v>9.9</v>
      </c>
      <c r="B30" s="118"/>
      <c r="C30" s="215"/>
      <c r="D30" s="182"/>
      <c r="E30" s="183" t="s">
        <v>47</v>
      </c>
      <c r="F30" s="184"/>
      <c r="G30" s="184"/>
      <c r="H30" s="184"/>
      <c r="I30" s="184"/>
      <c r="J30" s="184"/>
      <c r="K30" s="184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121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8">
        <v>9.9</v>
      </c>
      <c r="BO30" s="159"/>
      <c r="BP30" s="186"/>
      <c r="BQ30" s="187" t="s">
        <v>47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7"/>
      <c r="CH30" s="159"/>
      <c r="CI30" s="159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7"/>
      <c r="DF30" s="217"/>
      <c r="DG30" s="217"/>
      <c r="DH30" s="217"/>
      <c r="DI30" s="217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0" t="s">
        <v>51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1"/>
      <c r="AD32" s="221"/>
      <c r="AE32" s="132"/>
      <c r="AF32" s="132"/>
      <c r="AG32" s="222"/>
      <c r="AH32" s="136"/>
      <c r="AI32" s="136"/>
      <c r="AJ32" s="136"/>
      <c r="AK32" s="136"/>
      <c r="AL32" s="136"/>
      <c r="AM32" s="220" t="s">
        <v>52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1"/>
      <c r="BP32" s="221"/>
      <c r="BQ32" s="132"/>
      <c r="BR32" s="132"/>
      <c r="BS32" s="222"/>
      <c r="BT32" s="136"/>
      <c r="BU32" s="136"/>
      <c r="BV32" s="136"/>
      <c r="BW32" s="136"/>
      <c r="BX32" s="136"/>
      <c r="BY32" s="220" t="s">
        <v>53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1"/>
      <c r="DC32" s="221"/>
      <c r="DD32" s="132"/>
      <c r="DE32" s="132"/>
      <c r="DF32" s="222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233</v>
      </c>
      <c r="B33" s="159"/>
      <c r="C33" s="160"/>
      <c r="D33" s="160" t="s">
        <v>243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244</v>
      </c>
      <c r="X33" s="159"/>
      <c r="Y33" s="162"/>
      <c r="Z33" s="159"/>
      <c r="AA33" s="189"/>
      <c r="AB33" s="189"/>
      <c r="AC33" s="164">
        <v>8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233</v>
      </c>
      <c r="AN33" s="159"/>
      <c r="AO33" s="160"/>
      <c r="AP33" s="160" t="s">
        <v>265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244</v>
      </c>
      <c r="BJ33" s="159"/>
      <c r="BK33" s="162"/>
      <c r="BL33" s="159"/>
      <c r="BM33" s="189"/>
      <c r="BN33" s="160"/>
      <c r="BO33" s="164">
        <v>8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233</v>
      </c>
      <c r="BZ33" s="159"/>
      <c r="CA33" s="160"/>
      <c r="CB33" s="160" t="s">
        <v>252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244</v>
      </c>
      <c r="CV33" s="159"/>
      <c r="CW33" s="162"/>
      <c r="CX33" s="159"/>
      <c r="CY33" s="189"/>
      <c r="CZ33" s="160"/>
      <c r="DA33" s="160"/>
      <c r="DB33" s="164">
        <v>8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233</v>
      </c>
      <c r="B34" s="159"/>
      <c r="C34" s="160"/>
      <c r="D34" s="160" t="s">
        <v>252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244</v>
      </c>
      <c r="X34" s="159"/>
      <c r="Y34" s="162"/>
      <c r="Z34" s="159"/>
      <c r="AA34" s="189"/>
      <c r="AB34" s="189"/>
      <c r="AC34" s="164">
        <v>8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238</v>
      </c>
      <c r="AN34" s="159"/>
      <c r="AO34" s="160"/>
      <c r="AP34" s="160" t="s">
        <v>264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237</v>
      </c>
      <c r="BJ34" s="159"/>
      <c r="BK34" s="162"/>
      <c r="BL34" s="159"/>
      <c r="BM34" s="189"/>
      <c r="BN34" s="160"/>
      <c r="BO34" s="164">
        <v>7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238</v>
      </c>
      <c r="BZ34" s="159"/>
      <c r="CA34" s="160"/>
      <c r="CB34" s="160" t="s">
        <v>239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235</v>
      </c>
      <c r="CV34" s="159"/>
      <c r="CW34" s="162"/>
      <c r="CX34" s="159"/>
      <c r="CY34" s="189"/>
      <c r="CZ34" s="160"/>
      <c r="DA34" s="160"/>
      <c r="DB34" s="164">
        <v>7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242</v>
      </c>
      <c r="B35" s="159"/>
      <c r="C35" s="160"/>
      <c r="D35" s="160" t="s">
        <v>265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244</v>
      </c>
      <c r="X35" s="159"/>
      <c r="Y35" s="162"/>
      <c r="Z35" s="159"/>
      <c r="AA35" s="189"/>
      <c r="AB35" s="189"/>
      <c r="AC35" s="164">
        <v>7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238</v>
      </c>
      <c r="AN35" s="159"/>
      <c r="AO35" s="160"/>
      <c r="AP35" s="160" t="s">
        <v>247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237</v>
      </c>
      <c r="BJ35" s="159"/>
      <c r="BK35" s="162"/>
      <c r="BL35" s="159"/>
      <c r="BM35" s="189"/>
      <c r="BN35" s="160"/>
      <c r="BO35" s="164">
        <v>7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238</v>
      </c>
      <c r="BZ35" s="159"/>
      <c r="CA35" s="160"/>
      <c r="CB35" s="160" t="s">
        <v>262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244</v>
      </c>
      <c r="CV35" s="159"/>
      <c r="CW35" s="162"/>
      <c r="CX35" s="159"/>
      <c r="CY35" s="189"/>
      <c r="CZ35" s="160"/>
      <c r="DA35" s="160"/>
      <c r="DB35" s="164">
        <v>7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263</v>
      </c>
      <c r="B36" s="159"/>
      <c r="C36" s="160"/>
      <c r="D36" s="160" t="s">
        <v>254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235</v>
      </c>
      <c r="X36" s="159"/>
      <c r="Y36" s="162"/>
      <c r="Z36" s="159"/>
      <c r="AA36" s="189"/>
      <c r="AB36" s="189"/>
      <c r="AC36" s="164">
        <v>6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238</v>
      </c>
      <c r="AN36" s="159"/>
      <c r="AO36" s="160"/>
      <c r="AP36" s="160" t="s">
        <v>256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237</v>
      </c>
      <c r="BJ36" s="159"/>
      <c r="BK36" s="162"/>
      <c r="BL36" s="159"/>
      <c r="BM36" s="189"/>
      <c r="BN36" s="160"/>
      <c r="BO36" s="164">
        <v>7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263</v>
      </c>
      <c r="BZ36" s="159"/>
      <c r="CA36" s="160"/>
      <c r="CB36" s="160" t="s">
        <v>234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235</v>
      </c>
      <c r="CV36" s="159"/>
      <c r="CW36" s="162"/>
      <c r="CX36" s="159"/>
      <c r="CY36" s="189"/>
      <c r="CZ36" s="160"/>
      <c r="DA36" s="160"/>
      <c r="DB36" s="164">
        <v>6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263</v>
      </c>
      <c r="B37" s="159"/>
      <c r="C37" s="160"/>
      <c r="D37" s="160" t="s">
        <v>239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235</v>
      </c>
      <c r="X37" s="159"/>
      <c r="Y37" s="162"/>
      <c r="Z37" s="159"/>
      <c r="AA37" s="189"/>
      <c r="AB37" s="189"/>
      <c r="AC37" s="164">
        <v>6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246</v>
      </c>
      <c r="AN37" s="159"/>
      <c r="AO37" s="160"/>
      <c r="AP37" s="160" t="s">
        <v>239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235</v>
      </c>
      <c r="BJ37" s="159"/>
      <c r="BK37" s="162"/>
      <c r="BL37" s="159"/>
      <c r="BM37" s="189"/>
      <c r="BN37" s="160"/>
      <c r="BO37" s="164">
        <v>6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263</v>
      </c>
      <c r="BZ37" s="159"/>
      <c r="CA37" s="160"/>
      <c r="CB37" s="160" t="s">
        <v>247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237</v>
      </c>
      <c r="CV37" s="159"/>
      <c r="CW37" s="162"/>
      <c r="CX37" s="159"/>
      <c r="CY37" s="189"/>
      <c r="CZ37" s="160"/>
      <c r="DA37" s="160"/>
      <c r="DB37" s="164">
        <v>6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263</v>
      </c>
      <c r="B38" s="159"/>
      <c r="C38" s="160"/>
      <c r="D38" s="160" t="s">
        <v>262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244</v>
      </c>
      <c r="X38" s="159"/>
      <c r="Y38" s="162"/>
      <c r="Z38" s="159"/>
      <c r="AA38" s="189"/>
      <c r="AB38" s="189"/>
      <c r="AC38" s="164">
        <v>6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246</v>
      </c>
      <c r="AN38" s="159"/>
      <c r="AO38" s="160"/>
      <c r="AP38" s="160" t="s">
        <v>266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244</v>
      </c>
      <c r="BJ38" s="159"/>
      <c r="BK38" s="162"/>
      <c r="BL38" s="159"/>
      <c r="BM38" s="189"/>
      <c r="BN38" s="160"/>
      <c r="BO38" s="164">
        <v>6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263</v>
      </c>
      <c r="BZ38" s="159"/>
      <c r="CA38" s="160"/>
      <c r="CB38" s="160" t="s">
        <v>256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237</v>
      </c>
      <c r="CV38" s="159"/>
      <c r="CW38" s="162"/>
      <c r="CX38" s="159"/>
      <c r="CY38" s="189"/>
      <c r="CZ38" s="160"/>
      <c r="DA38" s="160"/>
      <c r="DB38" s="164">
        <v>6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263</v>
      </c>
      <c r="B39" s="159"/>
      <c r="C39" s="160"/>
      <c r="D39" s="160" t="s">
        <v>236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237</v>
      </c>
      <c r="X39" s="159"/>
      <c r="Y39" s="162"/>
      <c r="Z39" s="159"/>
      <c r="AA39" s="189"/>
      <c r="AB39" s="189"/>
      <c r="AC39" s="164">
        <v>6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246</v>
      </c>
      <c r="AN39" s="159"/>
      <c r="AO39" s="160"/>
      <c r="AP39" s="160" t="s">
        <v>252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244</v>
      </c>
      <c r="BJ39" s="159"/>
      <c r="BK39" s="162"/>
      <c r="BL39" s="159"/>
      <c r="BM39" s="189"/>
      <c r="BN39" s="160"/>
      <c r="BO39" s="164">
        <v>6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267</v>
      </c>
      <c r="BZ39" s="159"/>
      <c r="CA39" s="160"/>
      <c r="CB39" s="160" t="s">
        <v>268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46</v>
      </c>
      <c r="CV39" s="159"/>
      <c r="CW39" s="162"/>
      <c r="CX39" s="159"/>
      <c r="CY39" s="189"/>
      <c r="CZ39" s="160"/>
      <c r="DA39" s="160"/>
      <c r="DB39" s="164">
        <v>5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263</v>
      </c>
      <c r="B40" s="159"/>
      <c r="C40" s="160"/>
      <c r="D40" s="160" t="s">
        <v>241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235</v>
      </c>
      <c r="X40" s="159"/>
      <c r="Y40" s="162"/>
      <c r="Z40" s="159"/>
      <c r="AA40" s="189"/>
      <c r="AB40" s="189"/>
      <c r="AC40" s="164">
        <v>6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255</v>
      </c>
      <c r="AN40" s="159"/>
      <c r="AO40" s="160"/>
      <c r="AP40" s="160" t="s">
        <v>269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244</v>
      </c>
      <c r="BJ40" s="159"/>
      <c r="BK40" s="162"/>
      <c r="BL40" s="159"/>
      <c r="BM40" s="189"/>
      <c r="BN40" s="160"/>
      <c r="BO40" s="164">
        <v>5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267</v>
      </c>
      <c r="BZ40" s="159"/>
      <c r="CA40" s="160"/>
      <c r="CB40" s="160" t="s">
        <v>46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46</v>
      </c>
      <c r="CV40" s="159"/>
      <c r="CW40" s="162"/>
      <c r="CX40" s="159"/>
      <c r="CY40" s="189"/>
      <c r="CZ40" s="160"/>
      <c r="DA40" s="160"/>
      <c r="DB40" s="164" t="s">
        <v>46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263</v>
      </c>
      <c r="B41" s="159"/>
      <c r="C41" s="160"/>
      <c r="D41" s="160" t="s">
        <v>256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237</v>
      </c>
      <c r="X41" s="159"/>
      <c r="Y41" s="162"/>
      <c r="Z41" s="159"/>
      <c r="AA41" s="189"/>
      <c r="AB41" s="189"/>
      <c r="AC41" s="164">
        <v>6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267</v>
      </c>
      <c r="AN41" s="159"/>
      <c r="AO41" s="160"/>
      <c r="AP41" s="160" t="s">
        <v>268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46</v>
      </c>
      <c r="BJ41" s="159"/>
      <c r="BK41" s="162"/>
      <c r="BL41" s="159"/>
      <c r="BM41" s="189"/>
      <c r="BN41" s="160"/>
      <c r="BO41" s="164">
        <v>4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267</v>
      </c>
      <c r="BZ41" s="159"/>
      <c r="CA41" s="160"/>
      <c r="CB41" s="160" t="s">
        <v>46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46</v>
      </c>
      <c r="CV41" s="159"/>
      <c r="CW41" s="162"/>
      <c r="CX41" s="159"/>
      <c r="CY41" s="189"/>
      <c r="CZ41" s="160"/>
      <c r="DA41" s="160"/>
      <c r="DB41" s="164" t="s">
        <v>46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267</v>
      </c>
      <c r="B42" s="172"/>
      <c r="C42" s="173"/>
      <c r="D42" s="173" t="s">
        <v>270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46</v>
      </c>
      <c r="X42" s="172"/>
      <c r="Y42" s="175"/>
      <c r="Z42" s="172"/>
      <c r="AA42" s="223"/>
      <c r="AB42" s="223" t="s">
        <v>46</v>
      </c>
      <c r="AC42" s="177">
        <v>5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267</v>
      </c>
      <c r="AN42" s="172"/>
      <c r="AO42" s="173"/>
      <c r="AP42" s="173" t="s">
        <v>46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46</v>
      </c>
      <c r="BJ42" s="172"/>
      <c r="BK42" s="175"/>
      <c r="BL42" s="172"/>
      <c r="BM42" s="223"/>
      <c r="BN42" s="173"/>
      <c r="BO42" s="177" t="s">
        <v>46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267</v>
      </c>
      <c r="BZ42" s="172"/>
      <c r="CA42" s="173"/>
      <c r="CB42" s="173" t="s">
        <v>46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46</v>
      </c>
      <c r="CV42" s="172"/>
      <c r="CW42" s="175"/>
      <c r="CX42" s="172"/>
      <c r="CY42" s="223"/>
      <c r="CZ42" s="173"/>
      <c r="DA42" s="173"/>
      <c r="DB42" s="177" t="s">
        <v>46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4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0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1"/>
      <c r="AD44" s="221"/>
      <c r="AE44" s="132"/>
      <c r="AF44" s="132"/>
      <c r="AG44" s="222"/>
      <c r="AH44" s="136"/>
      <c r="AI44" s="136"/>
      <c r="AJ44" s="136"/>
      <c r="AK44" s="136"/>
      <c r="AL44" s="136"/>
      <c r="AM44" s="220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1"/>
      <c r="BP44" s="221"/>
      <c r="BQ44" s="132"/>
      <c r="BR44" s="132"/>
      <c r="BS44" s="222"/>
      <c r="BT44" s="136"/>
      <c r="BU44" s="136"/>
      <c r="BV44" s="136"/>
      <c r="BW44" s="136"/>
      <c r="BX44" s="136"/>
      <c r="BY44" s="220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1"/>
      <c r="DC44" s="221"/>
      <c r="DD44" s="132"/>
      <c r="DE44" s="132"/>
      <c r="DF44" s="222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233</v>
      </c>
      <c r="B45" s="159"/>
      <c r="C45" s="160"/>
      <c r="D45" s="160" t="s">
        <v>239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235</v>
      </c>
      <c r="X45" s="159"/>
      <c r="Y45" s="162"/>
      <c r="Z45" s="159"/>
      <c r="AA45" s="189"/>
      <c r="AB45" s="189"/>
      <c r="AC45" s="164">
        <v>3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233</v>
      </c>
      <c r="AN45" s="159"/>
      <c r="AO45" s="160"/>
      <c r="AP45" s="160" t="s">
        <v>236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237</v>
      </c>
      <c r="BJ45" s="159"/>
      <c r="BK45" s="162"/>
      <c r="BL45" s="159"/>
      <c r="BM45" s="189"/>
      <c r="BN45" s="160"/>
      <c r="BO45" s="164">
        <v>2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233</v>
      </c>
      <c r="BZ45" s="159"/>
      <c r="CA45" s="160"/>
      <c r="CB45" s="160" t="s">
        <v>243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244</v>
      </c>
      <c r="CV45" s="159"/>
      <c r="CW45" s="162"/>
      <c r="CX45" s="159"/>
      <c r="CY45" s="189"/>
      <c r="CZ45" s="160"/>
      <c r="DA45" s="160"/>
      <c r="DB45" s="164">
        <v>1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233</v>
      </c>
      <c r="B46" s="159"/>
      <c r="C46" s="160"/>
      <c r="D46" s="160" t="s">
        <v>269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244</v>
      </c>
      <c r="X46" s="159"/>
      <c r="Y46" s="162"/>
      <c r="Z46" s="159"/>
      <c r="AA46" s="189"/>
      <c r="AB46" s="189"/>
      <c r="AC46" s="164">
        <v>3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238</v>
      </c>
      <c r="AN46" s="159"/>
      <c r="AO46" s="160"/>
      <c r="AP46" s="160" t="s">
        <v>271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253</v>
      </c>
      <c r="BJ46" s="159"/>
      <c r="BK46" s="162"/>
      <c r="BL46" s="159"/>
      <c r="BM46" s="189"/>
      <c r="BN46" s="160"/>
      <c r="BO46" s="164">
        <v>1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233</v>
      </c>
      <c r="BZ46" s="159"/>
      <c r="CA46" s="160"/>
      <c r="CB46" s="160" t="s">
        <v>265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244</v>
      </c>
      <c r="CV46" s="159"/>
      <c r="CW46" s="162"/>
      <c r="CX46" s="159"/>
      <c r="CY46" s="189"/>
      <c r="CZ46" s="160"/>
      <c r="DA46" s="160"/>
      <c r="DB46" s="164">
        <v>1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233</v>
      </c>
      <c r="B47" s="159"/>
      <c r="C47" s="160"/>
      <c r="D47" s="160" t="s">
        <v>256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237</v>
      </c>
      <c r="X47" s="159"/>
      <c r="Y47" s="162"/>
      <c r="Z47" s="159"/>
      <c r="AA47" s="189"/>
      <c r="AB47" s="189"/>
      <c r="AC47" s="164">
        <v>3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238</v>
      </c>
      <c r="AN47" s="159"/>
      <c r="AO47" s="160"/>
      <c r="AP47" s="160" t="s">
        <v>264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237</v>
      </c>
      <c r="BJ47" s="159"/>
      <c r="BK47" s="162"/>
      <c r="BL47" s="159"/>
      <c r="BM47" s="189"/>
      <c r="BN47" s="160"/>
      <c r="BO47" s="164">
        <v>1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233</v>
      </c>
      <c r="BZ47" s="159"/>
      <c r="CA47" s="160"/>
      <c r="CB47" s="160" t="s">
        <v>247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237</v>
      </c>
      <c r="CV47" s="159"/>
      <c r="CW47" s="162"/>
      <c r="CX47" s="159"/>
      <c r="CY47" s="189"/>
      <c r="CZ47" s="160"/>
      <c r="DA47" s="160"/>
      <c r="DB47" s="164">
        <v>1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263</v>
      </c>
      <c r="B48" s="159"/>
      <c r="C48" s="160"/>
      <c r="D48" s="160" t="s">
        <v>260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237</v>
      </c>
      <c r="X48" s="159"/>
      <c r="Y48" s="162"/>
      <c r="Z48" s="159"/>
      <c r="AA48" s="189"/>
      <c r="AB48" s="189"/>
      <c r="AC48" s="164">
        <v>2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238</v>
      </c>
      <c r="AN48" s="159"/>
      <c r="AO48" s="160"/>
      <c r="AP48" s="160" t="s">
        <v>250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235</v>
      </c>
      <c r="BJ48" s="159"/>
      <c r="BK48" s="162"/>
      <c r="BL48" s="159"/>
      <c r="BM48" s="189"/>
      <c r="BN48" s="160"/>
      <c r="BO48" s="164">
        <v>1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267</v>
      </c>
      <c r="BZ48" s="159"/>
      <c r="CA48" s="160"/>
      <c r="CB48" s="160" t="s">
        <v>46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46</v>
      </c>
      <c r="CV48" s="159"/>
      <c r="CW48" s="162"/>
      <c r="CX48" s="159"/>
      <c r="CY48" s="189"/>
      <c r="CZ48" s="160"/>
      <c r="DA48" s="160"/>
      <c r="DB48" s="164" t="s">
        <v>46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263</v>
      </c>
      <c r="B49" s="159"/>
      <c r="C49" s="160"/>
      <c r="D49" s="160" t="s">
        <v>241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235</v>
      </c>
      <c r="X49" s="159"/>
      <c r="Y49" s="162"/>
      <c r="Z49" s="159"/>
      <c r="AA49" s="189"/>
      <c r="AB49" s="189"/>
      <c r="AC49" s="164">
        <v>2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238</v>
      </c>
      <c r="AN49" s="159"/>
      <c r="AO49" s="160"/>
      <c r="AP49" s="160" t="s">
        <v>241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235</v>
      </c>
      <c r="BJ49" s="159"/>
      <c r="BK49" s="162"/>
      <c r="BL49" s="159"/>
      <c r="BM49" s="189"/>
      <c r="BN49" s="160"/>
      <c r="BO49" s="164">
        <v>1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267</v>
      </c>
      <c r="BZ49" s="159"/>
      <c r="CA49" s="160"/>
      <c r="CB49" s="160" t="s">
        <v>46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46</v>
      </c>
      <c r="CV49" s="159"/>
      <c r="CW49" s="162"/>
      <c r="CX49" s="159"/>
      <c r="CY49" s="189"/>
      <c r="CZ49" s="160"/>
      <c r="DA49" s="160"/>
      <c r="DB49" s="164" t="s">
        <v>46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263</v>
      </c>
      <c r="B50" s="159"/>
      <c r="C50" s="160"/>
      <c r="D50" s="160" t="s">
        <v>252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244</v>
      </c>
      <c r="X50" s="159"/>
      <c r="Y50" s="162"/>
      <c r="Z50" s="159"/>
      <c r="AA50" s="189"/>
      <c r="AB50" s="189"/>
      <c r="AC50" s="164">
        <v>2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238</v>
      </c>
      <c r="AN50" s="159"/>
      <c r="AO50" s="160"/>
      <c r="AP50" s="160" t="s">
        <v>252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244</v>
      </c>
      <c r="BJ50" s="159"/>
      <c r="BK50" s="162"/>
      <c r="BL50" s="159"/>
      <c r="BM50" s="189"/>
      <c r="BN50" s="160"/>
      <c r="BO50" s="164">
        <v>1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267</v>
      </c>
      <c r="BZ50" s="159"/>
      <c r="CA50" s="160"/>
      <c r="CB50" s="160" t="s">
        <v>46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46</v>
      </c>
      <c r="CV50" s="159"/>
      <c r="CW50" s="162"/>
      <c r="CX50" s="159"/>
      <c r="CY50" s="189"/>
      <c r="CZ50" s="160"/>
      <c r="DA50" s="160"/>
      <c r="DB50" s="164" t="s">
        <v>46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263</v>
      </c>
      <c r="B51" s="159"/>
      <c r="C51" s="160"/>
      <c r="D51" s="160" t="s">
        <v>272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245</v>
      </c>
      <c r="X51" s="159"/>
      <c r="Y51" s="162"/>
      <c r="Z51" s="159"/>
      <c r="AA51" s="189"/>
      <c r="AB51" s="189"/>
      <c r="AC51" s="164">
        <v>2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238</v>
      </c>
      <c r="AN51" s="159"/>
      <c r="AO51" s="160"/>
      <c r="AP51" s="160" t="s">
        <v>272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245</v>
      </c>
      <c r="BJ51" s="159"/>
      <c r="BK51" s="162"/>
      <c r="BL51" s="159"/>
      <c r="BM51" s="189"/>
      <c r="BN51" s="160"/>
      <c r="BO51" s="164">
        <v>1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267</v>
      </c>
      <c r="BZ51" s="159"/>
      <c r="CA51" s="160"/>
      <c r="CB51" s="160" t="s">
        <v>46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46</v>
      </c>
      <c r="CV51" s="159"/>
      <c r="CW51" s="162"/>
      <c r="CX51" s="159"/>
      <c r="CY51" s="189"/>
      <c r="CZ51" s="160"/>
      <c r="DA51" s="160"/>
      <c r="DB51" s="164" t="s">
        <v>46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263</v>
      </c>
      <c r="B52" s="159"/>
      <c r="C52" s="160"/>
      <c r="D52" s="160" t="s">
        <v>273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235</v>
      </c>
      <c r="X52" s="159"/>
      <c r="Y52" s="162"/>
      <c r="Z52" s="159"/>
      <c r="AA52" s="189"/>
      <c r="AB52" s="189"/>
      <c r="AC52" s="164">
        <v>2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267</v>
      </c>
      <c r="AN52" s="159"/>
      <c r="AO52" s="160"/>
      <c r="AP52" s="160" t="s">
        <v>46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46</v>
      </c>
      <c r="BJ52" s="159"/>
      <c r="BK52" s="162"/>
      <c r="BL52" s="159"/>
      <c r="BM52" s="189"/>
      <c r="BN52" s="160"/>
      <c r="BO52" s="164" t="s">
        <v>46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267</v>
      </c>
      <c r="BZ52" s="159"/>
      <c r="CA52" s="160"/>
      <c r="CB52" s="160" t="s">
        <v>46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46</v>
      </c>
      <c r="CV52" s="159"/>
      <c r="CW52" s="162"/>
      <c r="CX52" s="159"/>
      <c r="CY52" s="189"/>
      <c r="CZ52" s="160"/>
      <c r="DA52" s="160"/>
      <c r="DB52" s="164" t="s">
        <v>46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267</v>
      </c>
      <c r="B53" s="159"/>
      <c r="C53" s="160"/>
      <c r="D53" s="160" t="s">
        <v>274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46</v>
      </c>
      <c r="X53" s="159"/>
      <c r="Y53" s="162"/>
      <c r="Z53" s="159"/>
      <c r="AA53" s="189"/>
      <c r="AB53" s="189"/>
      <c r="AC53" s="164">
        <v>1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267</v>
      </c>
      <c r="AN53" s="159"/>
      <c r="AO53" s="160"/>
      <c r="AP53" s="160" t="s">
        <v>46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46</v>
      </c>
      <c r="BJ53" s="159"/>
      <c r="BK53" s="162"/>
      <c r="BL53" s="159"/>
      <c r="BM53" s="189"/>
      <c r="BN53" s="160"/>
      <c r="BO53" s="164" t="s">
        <v>46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267</v>
      </c>
      <c r="BZ53" s="159"/>
      <c r="CA53" s="160"/>
      <c r="CB53" s="160" t="s">
        <v>46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46</v>
      </c>
      <c r="CV53" s="159"/>
      <c r="CW53" s="162"/>
      <c r="CX53" s="159"/>
      <c r="CY53" s="189"/>
      <c r="CZ53" s="160"/>
      <c r="DA53" s="160"/>
      <c r="DB53" s="164" t="s">
        <v>46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267</v>
      </c>
      <c r="B54" s="172"/>
      <c r="C54" s="173"/>
      <c r="D54" s="173" t="s">
        <v>46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46</v>
      </c>
      <c r="X54" s="172"/>
      <c r="Y54" s="175"/>
      <c r="Z54" s="172"/>
      <c r="AA54" s="223"/>
      <c r="AB54" s="223" t="s">
        <v>46</v>
      </c>
      <c r="AC54" s="177" t="s">
        <v>46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267</v>
      </c>
      <c r="AN54" s="172"/>
      <c r="AO54" s="173"/>
      <c r="AP54" s="173" t="s">
        <v>46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46</v>
      </c>
      <c r="BJ54" s="172"/>
      <c r="BK54" s="175"/>
      <c r="BL54" s="172"/>
      <c r="BM54" s="223"/>
      <c r="BN54" s="173"/>
      <c r="BO54" s="177" t="s">
        <v>46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267</v>
      </c>
      <c r="BZ54" s="172"/>
      <c r="CA54" s="173"/>
      <c r="CB54" s="173" t="s">
        <v>46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46</v>
      </c>
      <c r="CV54" s="172"/>
      <c r="CW54" s="175"/>
      <c r="CX54" s="172"/>
      <c r="CY54" s="223"/>
      <c r="CZ54" s="173"/>
      <c r="DA54" s="173"/>
      <c r="DB54" s="177" t="s">
        <v>46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5"/>
      <c r="B55" s="118"/>
      <c r="C55" s="226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0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1"/>
      <c r="AD56" s="221"/>
      <c r="AE56" s="132"/>
      <c r="AF56" s="132"/>
      <c r="AG56" s="222"/>
      <c r="AH56" s="136"/>
      <c r="AI56" s="136"/>
      <c r="AJ56" s="136"/>
      <c r="AK56" s="136"/>
      <c r="AL56" s="136"/>
      <c r="AM56" s="220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1"/>
      <c r="BP56" s="221"/>
      <c r="BQ56" s="132"/>
      <c r="BR56" s="132"/>
      <c r="BS56" s="222"/>
      <c r="BT56" s="136"/>
      <c r="BU56" s="136"/>
      <c r="BV56" s="136"/>
      <c r="BW56" s="136"/>
      <c r="BX56" s="136"/>
      <c r="BY56" s="220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1"/>
      <c r="DC56" s="221"/>
      <c r="DD56" s="132"/>
      <c r="DE56" s="132"/>
      <c r="DF56" s="222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233</v>
      </c>
      <c r="B57" s="159"/>
      <c r="C57" s="160"/>
      <c r="D57" s="160" t="s">
        <v>275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244</v>
      </c>
      <c r="X57" s="159"/>
      <c r="Y57" s="162"/>
      <c r="Z57" s="159"/>
      <c r="AA57" s="189"/>
      <c r="AB57" s="189"/>
      <c r="AC57" s="164">
        <v>4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233</v>
      </c>
      <c r="AN57" s="159"/>
      <c r="AO57" s="160"/>
      <c r="AP57" s="160" t="s">
        <v>254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235</v>
      </c>
      <c r="BJ57" s="159"/>
      <c r="BK57" s="162"/>
      <c r="BL57" s="159"/>
      <c r="BM57" s="189"/>
      <c r="BN57" s="160"/>
      <c r="BO57" s="164">
        <v>4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233</v>
      </c>
      <c r="BZ57" s="159"/>
      <c r="CA57" s="160"/>
      <c r="CB57" s="160" t="s">
        <v>243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244</v>
      </c>
      <c r="CV57" s="159"/>
      <c r="CW57" s="162"/>
      <c r="CX57" s="159"/>
      <c r="CY57" s="189"/>
      <c r="CZ57" s="160"/>
      <c r="DA57" s="160"/>
      <c r="DB57" s="164">
        <v>3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233</v>
      </c>
      <c r="B58" s="159"/>
      <c r="C58" s="160"/>
      <c r="D58" s="160" t="s">
        <v>276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245</v>
      </c>
      <c r="X58" s="159"/>
      <c r="Y58" s="162"/>
      <c r="Z58" s="159"/>
      <c r="AA58" s="189"/>
      <c r="AB58" s="189"/>
      <c r="AC58" s="164">
        <v>4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233</v>
      </c>
      <c r="AN58" s="159"/>
      <c r="AO58" s="160"/>
      <c r="AP58" s="160" t="s">
        <v>277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253</v>
      </c>
      <c r="BJ58" s="159"/>
      <c r="BK58" s="162"/>
      <c r="BL58" s="159"/>
      <c r="BM58" s="189"/>
      <c r="BN58" s="160"/>
      <c r="BO58" s="164">
        <v>4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233</v>
      </c>
      <c r="BZ58" s="159"/>
      <c r="CA58" s="160"/>
      <c r="CB58" s="160" t="s">
        <v>265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244</v>
      </c>
      <c r="CV58" s="159"/>
      <c r="CW58" s="162"/>
      <c r="CX58" s="159"/>
      <c r="CY58" s="189"/>
      <c r="CZ58" s="160"/>
      <c r="DA58" s="160"/>
      <c r="DB58" s="164">
        <v>3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233</v>
      </c>
      <c r="B59" s="159"/>
      <c r="C59" s="160"/>
      <c r="D59" s="160" t="s">
        <v>278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248</v>
      </c>
      <c r="X59" s="159"/>
      <c r="Y59" s="162"/>
      <c r="Z59" s="159"/>
      <c r="AA59" s="189"/>
      <c r="AB59" s="189"/>
      <c r="AC59" s="164">
        <v>4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233</v>
      </c>
      <c r="AN59" s="159"/>
      <c r="AO59" s="160"/>
      <c r="AP59" s="160" t="s">
        <v>257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235</v>
      </c>
      <c r="BJ59" s="159"/>
      <c r="BK59" s="162"/>
      <c r="BL59" s="159"/>
      <c r="BM59" s="189"/>
      <c r="BN59" s="160"/>
      <c r="BO59" s="164">
        <v>4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267</v>
      </c>
      <c r="BZ59" s="159"/>
      <c r="CA59" s="160"/>
      <c r="CB59" s="160" t="s">
        <v>279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46</v>
      </c>
      <c r="CV59" s="159"/>
      <c r="CW59" s="162"/>
      <c r="CX59" s="159"/>
      <c r="CY59" s="189"/>
      <c r="CZ59" s="160"/>
      <c r="DA59" s="160"/>
      <c r="DB59" s="164">
        <v>1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233</v>
      </c>
      <c r="B60" s="159"/>
      <c r="C60" s="160"/>
      <c r="D60" s="160" t="s">
        <v>252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244</v>
      </c>
      <c r="X60" s="159"/>
      <c r="Y60" s="162"/>
      <c r="Z60" s="159"/>
      <c r="AA60" s="189"/>
      <c r="AB60" s="189"/>
      <c r="AC60" s="164">
        <v>4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233</v>
      </c>
      <c r="AN60" s="159"/>
      <c r="AO60" s="160"/>
      <c r="AP60" s="160" t="s">
        <v>280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245</v>
      </c>
      <c r="BJ60" s="159"/>
      <c r="BK60" s="162"/>
      <c r="BL60" s="159"/>
      <c r="BM60" s="189"/>
      <c r="BN60" s="160"/>
      <c r="BO60" s="164">
        <v>4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267</v>
      </c>
      <c r="BZ60" s="159"/>
      <c r="CA60" s="160"/>
      <c r="CB60" s="160" t="s">
        <v>46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46</v>
      </c>
      <c r="CV60" s="159"/>
      <c r="CW60" s="162"/>
      <c r="CX60" s="159"/>
      <c r="CY60" s="189"/>
      <c r="CZ60" s="160"/>
      <c r="DA60" s="160"/>
      <c r="DB60" s="164" t="s">
        <v>46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267</v>
      </c>
      <c r="B61" s="159"/>
      <c r="C61" s="160"/>
      <c r="D61" s="160" t="s">
        <v>279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46</v>
      </c>
      <c r="X61" s="159"/>
      <c r="Y61" s="162"/>
      <c r="Z61" s="159"/>
      <c r="AA61" s="189"/>
      <c r="AB61" s="189"/>
      <c r="AC61" s="164">
        <v>3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233</v>
      </c>
      <c r="AN61" s="159"/>
      <c r="AO61" s="160"/>
      <c r="AP61" s="160" t="s">
        <v>281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237</v>
      </c>
      <c r="BJ61" s="159"/>
      <c r="BK61" s="162"/>
      <c r="BL61" s="159"/>
      <c r="BM61" s="189"/>
      <c r="BN61" s="160"/>
      <c r="BO61" s="164">
        <v>4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267</v>
      </c>
      <c r="BZ61" s="159"/>
      <c r="CA61" s="160"/>
      <c r="CB61" s="160" t="s">
        <v>46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46</v>
      </c>
      <c r="CV61" s="159"/>
      <c r="CW61" s="162"/>
      <c r="CX61" s="159"/>
      <c r="CY61" s="189"/>
      <c r="CZ61" s="160"/>
      <c r="DA61" s="160"/>
      <c r="DB61" s="164" t="s">
        <v>46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267</v>
      </c>
      <c r="B62" s="159"/>
      <c r="C62" s="160"/>
      <c r="D62" s="160" t="s">
        <v>46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46</v>
      </c>
      <c r="X62" s="159"/>
      <c r="Y62" s="162"/>
      <c r="Z62" s="159"/>
      <c r="AA62" s="189"/>
      <c r="AB62" s="189"/>
      <c r="AC62" s="164" t="s">
        <v>46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233</v>
      </c>
      <c r="AN62" s="159"/>
      <c r="AO62" s="160"/>
      <c r="AP62" s="160" t="s">
        <v>236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237</v>
      </c>
      <c r="BJ62" s="159"/>
      <c r="BK62" s="162"/>
      <c r="BL62" s="159"/>
      <c r="BM62" s="189"/>
      <c r="BN62" s="160"/>
      <c r="BO62" s="164">
        <v>4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267</v>
      </c>
      <c r="BZ62" s="159"/>
      <c r="CA62" s="160"/>
      <c r="CB62" s="160" t="s">
        <v>46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46</v>
      </c>
      <c r="CV62" s="159"/>
      <c r="CW62" s="162"/>
      <c r="CX62" s="159"/>
      <c r="CY62" s="189"/>
      <c r="CZ62" s="160"/>
      <c r="DA62" s="160"/>
      <c r="DB62" s="164" t="s">
        <v>46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267</v>
      </c>
      <c r="B63" s="159"/>
      <c r="C63" s="160"/>
      <c r="D63" s="160" t="s">
        <v>46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46</v>
      </c>
      <c r="X63" s="159"/>
      <c r="Y63" s="162"/>
      <c r="Z63" s="159"/>
      <c r="AA63" s="189"/>
      <c r="AB63" s="189"/>
      <c r="AC63" s="164" t="s">
        <v>46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233</v>
      </c>
      <c r="AN63" s="159"/>
      <c r="AO63" s="160"/>
      <c r="AP63" s="160" t="s">
        <v>260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237</v>
      </c>
      <c r="BJ63" s="159"/>
      <c r="BK63" s="162"/>
      <c r="BL63" s="159"/>
      <c r="BM63" s="189"/>
      <c r="BN63" s="160"/>
      <c r="BO63" s="164">
        <v>4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267</v>
      </c>
      <c r="BZ63" s="159"/>
      <c r="CA63" s="160"/>
      <c r="CB63" s="160" t="s">
        <v>46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46</v>
      </c>
      <c r="CV63" s="159"/>
      <c r="CW63" s="162"/>
      <c r="CX63" s="159"/>
      <c r="CY63" s="189"/>
      <c r="CZ63" s="160"/>
      <c r="DA63" s="160"/>
      <c r="DB63" s="164" t="s">
        <v>46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267</v>
      </c>
      <c r="B64" s="159"/>
      <c r="C64" s="160"/>
      <c r="D64" s="160" t="s">
        <v>46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46</v>
      </c>
      <c r="X64" s="159"/>
      <c r="Y64" s="162"/>
      <c r="Z64" s="159"/>
      <c r="AA64" s="189"/>
      <c r="AB64" s="189"/>
      <c r="AC64" s="164" t="s">
        <v>46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233</v>
      </c>
      <c r="AN64" s="159"/>
      <c r="AO64" s="160"/>
      <c r="AP64" s="160" t="s">
        <v>250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235</v>
      </c>
      <c r="BJ64" s="159"/>
      <c r="BK64" s="162"/>
      <c r="BL64" s="159"/>
      <c r="BM64" s="189"/>
      <c r="BN64" s="160"/>
      <c r="BO64" s="164">
        <v>4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267</v>
      </c>
      <c r="BZ64" s="159"/>
      <c r="CA64" s="160"/>
      <c r="CB64" s="160" t="s">
        <v>46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46</v>
      </c>
      <c r="CV64" s="159"/>
      <c r="CW64" s="162"/>
      <c r="CX64" s="159"/>
      <c r="CY64" s="189"/>
      <c r="CZ64" s="160"/>
      <c r="DA64" s="160"/>
      <c r="DB64" s="164" t="s">
        <v>46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267</v>
      </c>
      <c r="B65" s="159"/>
      <c r="C65" s="160"/>
      <c r="D65" s="160" t="s">
        <v>46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46</v>
      </c>
      <c r="X65" s="159"/>
      <c r="Y65" s="162"/>
      <c r="Z65" s="159"/>
      <c r="AA65" s="189"/>
      <c r="AB65" s="189"/>
      <c r="AC65" s="164" t="s">
        <v>46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233</v>
      </c>
      <c r="AN65" s="159"/>
      <c r="AO65" s="160"/>
      <c r="AP65" s="160" t="s">
        <v>241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235</v>
      </c>
      <c r="BJ65" s="159"/>
      <c r="BK65" s="162"/>
      <c r="BL65" s="159"/>
      <c r="BM65" s="189"/>
      <c r="BN65" s="160"/>
      <c r="BO65" s="164">
        <v>4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267</v>
      </c>
      <c r="BZ65" s="159"/>
      <c r="CA65" s="160"/>
      <c r="CB65" s="160" t="s">
        <v>46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46</v>
      </c>
      <c r="CV65" s="159"/>
      <c r="CW65" s="162"/>
      <c r="CX65" s="159"/>
      <c r="CY65" s="189"/>
      <c r="CZ65" s="160"/>
      <c r="DA65" s="160"/>
      <c r="DB65" s="164" t="s">
        <v>46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267</v>
      </c>
      <c r="B66" s="172"/>
      <c r="C66" s="173"/>
      <c r="D66" s="173" t="s">
        <v>46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46</v>
      </c>
      <c r="X66" s="172"/>
      <c r="Y66" s="175"/>
      <c r="Z66" s="172"/>
      <c r="AA66" s="223"/>
      <c r="AB66" s="223" t="s">
        <v>46</v>
      </c>
      <c r="AC66" s="177" t="s">
        <v>46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267</v>
      </c>
      <c r="AN66" s="172"/>
      <c r="AO66" s="173"/>
      <c r="AP66" s="173" t="s">
        <v>282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46</v>
      </c>
      <c r="BJ66" s="172"/>
      <c r="BK66" s="175"/>
      <c r="BL66" s="172"/>
      <c r="BM66" s="223"/>
      <c r="BN66" s="173"/>
      <c r="BO66" s="177">
        <v>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267</v>
      </c>
      <c r="BZ66" s="172"/>
      <c r="CA66" s="173"/>
      <c r="CB66" s="173" t="s">
        <v>46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46</v>
      </c>
      <c r="CV66" s="172"/>
      <c r="CW66" s="175"/>
      <c r="CX66" s="172"/>
      <c r="CY66" s="223"/>
      <c r="CZ66" s="173"/>
      <c r="DA66" s="173"/>
      <c r="DB66" s="177" t="s">
        <v>46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27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27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27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27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27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27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27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27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27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0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1"/>
      <c r="AE72" s="221"/>
      <c r="AF72" s="130"/>
      <c r="AG72" s="130"/>
      <c r="AH72" s="222"/>
      <c r="AI72" s="146"/>
      <c r="AJ72" s="146"/>
      <c r="AK72" s="146"/>
      <c r="AL72" s="146"/>
      <c r="AM72" s="220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1"/>
      <c r="BQ72" s="221"/>
      <c r="BR72" s="130"/>
      <c r="BS72" s="130"/>
      <c r="BT72" s="222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29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30"/>
      <c r="AI73" s="146"/>
      <c r="AJ73" s="146"/>
      <c r="AK73" s="146"/>
      <c r="AL73" s="146"/>
      <c r="AM73" s="229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30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233</v>
      </c>
      <c r="B74" s="159"/>
      <c r="C74" s="160"/>
      <c r="D74" s="160" t="s">
        <v>252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244</v>
      </c>
      <c r="X74" s="159"/>
      <c r="Y74" s="162"/>
      <c r="Z74" s="159"/>
      <c r="AA74" s="189"/>
      <c r="AB74" s="192"/>
      <c r="AC74" s="192"/>
      <c r="AD74" s="164">
        <v>7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233</v>
      </c>
      <c r="AN74" s="159"/>
      <c r="AO74" s="160"/>
      <c r="AP74" s="160" t="s">
        <v>283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244</v>
      </c>
      <c r="BJ74" s="159"/>
      <c r="BK74" s="162"/>
      <c r="BL74" s="159"/>
      <c r="BM74" s="189"/>
      <c r="BN74" s="192"/>
      <c r="BO74" s="192"/>
      <c r="BP74" s="164">
        <v>1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267</v>
      </c>
      <c r="BZ74" s="159"/>
      <c r="CA74" s="160"/>
      <c r="CB74" s="160" t="s">
        <v>284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46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46</v>
      </c>
      <c r="DA74" s="165"/>
      <c r="DB74" s="165"/>
      <c r="DC74" s="161"/>
      <c r="DD74" s="164" t="s">
        <v>46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238</v>
      </c>
      <c r="B75" s="159"/>
      <c r="C75" s="160"/>
      <c r="D75" s="160" t="s">
        <v>283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244</v>
      </c>
      <c r="X75" s="159"/>
      <c r="Y75" s="162"/>
      <c r="Z75" s="159"/>
      <c r="AA75" s="189"/>
      <c r="AB75" s="192"/>
      <c r="AC75" s="192"/>
      <c r="AD75" s="164">
        <v>6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233</v>
      </c>
      <c r="AN75" s="159"/>
      <c r="AO75" s="160"/>
      <c r="AP75" s="160" t="s">
        <v>285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248</v>
      </c>
      <c r="BJ75" s="159"/>
      <c r="BK75" s="162"/>
      <c r="BL75" s="159"/>
      <c r="BM75" s="189"/>
      <c r="BN75" s="192"/>
      <c r="BO75" s="192"/>
      <c r="BP75" s="164">
        <v>1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267</v>
      </c>
      <c r="BZ75" s="159"/>
      <c r="CA75" s="160"/>
      <c r="CB75" s="160" t="s">
        <v>46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46</v>
      </c>
      <c r="CR75" s="159"/>
      <c r="CS75" s="162"/>
      <c r="CT75" s="159"/>
      <c r="CU75" s="162" t="s">
        <v>46</v>
      </c>
      <c r="CV75" s="162"/>
      <c r="CW75" s="163"/>
      <c r="CX75" s="163"/>
      <c r="CY75" s="159"/>
      <c r="CZ75" s="164" t="s">
        <v>46</v>
      </c>
      <c r="DA75" s="165"/>
      <c r="DB75" s="165"/>
      <c r="DC75" s="161"/>
      <c r="DD75" s="164" t="s">
        <v>46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238</v>
      </c>
      <c r="B76" s="159"/>
      <c r="C76" s="160"/>
      <c r="D76" s="160" t="s">
        <v>262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244</v>
      </c>
      <c r="X76" s="159"/>
      <c r="Y76" s="162"/>
      <c r="Z76" s="159"/>
      <c r="AA76" s="189"/>
      <c r="AB76" s="192"/>
      <c r="AC76" s="192"/>
      <c r="AD76" s="164">
        <v>6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233</v>
      </c>
      <c r="AN76" s="159"/>
      <c r="AO76" s="160"/>
      <c r="AP76" s="160" t="s">
        <v>286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248</v>
      </c>
      <c r="BJ76" s="159"/>
      <c r="BK76" s="162"/>
      <c r="BL76" s="159"/>
      <c r="BM76" s="189"/>
      <c r="BN76" s="192"/>
      <c r="BO76" s="192"/>
      <c r="BP76" s="164">
        <v>1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267</v>
      </c>
      <c r="BZ76" s="159"/>
      <c r="CA76" s="160"/>
      <c r="CB76" s="160" t="s">
        <v>46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46</v>
      </c>
      <c r="CR76" s="159"/>
      <c r="CS76" s="162"/>
      <c r="CT76" s="159"/>
      <c r="CU76" s="162" t="s">
        <v>46</v>
      </c>
      <c r="CV76" s="162"/>
      <c r="CW76" s="163"/>
      <c r="CX76" s="163"/>
      <c r="CY76" s="159"/>
      <c r="CZ76" s="164" t="s">
        <v>46</v>
      </c>
      <c r="DA76" s="165"/>
      <c r="DB76" s="165"/>
      <c r="DC76" s="161"/>
      <c r="DD76" s="164" t="s">
        <v>46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238</v>
      </c>
      <c r="B77" s="159"/>
      <c r="C77" s="160"/>
      <c r="D77" s="160" t="s">
        <v>287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253</v>
      </c>
      <c r="X77" s="159"/>
      <c r="Y77" s="162"/>
      <c r="Z77" s="159"/>
      <c r="AA77" s="189"/>
      <c r="AB77" s="192"/>
      <c r="AC77" s="192"/>
      <c r="AD77" s="164">
        <v>6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233</v>
      </c>
      <c r="AN77" s="159"/>
      <c r="AO77" s="160"/>
      <c r="AP77" s="160" t="s">
        <v>288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245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267</v>
      </c>
      <c r="BZ77" s="159"/>
      <c r="CA77" s="160"/>
      <c r="CB77" s="160" t="s">
        <v>46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46</v>
      </c>
      <c r="CR77" s="159"/>
      <c r="CS77" s="162"/>
      <c r="CT77" s="159"/>
      <c r="CU77" s="162" t="s">
        <v>46</v>
      </c>
      <c r="CV77" s="162"/>
      <c r="CW77" s="163"/>
      <c r="CX77" s="163"/>
      <c r="CY77" s="159"/>
      <c r="CZ77" s="164" t="s">
        <v>46</v>
      </c>
      <c r="DA77" s="165"/>
      <c r="DB77" s="165"/>
      <c r="DC77" s="161"/>
      <c r="DD77" s="164" t="s">
        <v>46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246</v>
      </c>
      <c r="B78" s="159"/>
      <c r="C78" s="160"/>
      <c r="D78" s="160" t="s">
        <v>241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235</v>
      </c>
      <c r="X78" s="159"/>
      <c r="Y78" s="162"/>
      <c r="Z78" s="159"/>
      <c r="AA78" s="189"/>
      <c r="AB78" s="192"/>
      <c r="AC78" s="192"/>
      <c r="AD78" s="164">
        <v>5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267</v>
      </c>
      <c r="AN78" s="159"/>
      <c r="AO78" s="160"/>
      <c r="AP78" s="160" t="s">
        <v>46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46</v>
      </c>
      <c r="BJ78" s="159"/>
      <c r="BK78" s="162"/>
      <c r="BL78" s="159"/>
      <c r="BM78" s="189"/>
      <c r="BN78" s="192"/>
      <c r="BO78" s="192"/>
      <c r="BP78" s="164" t="s">
        <v>46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267</v>
      </c>
      <c r="BZ78" s="159"/>
      <c r="CA78" s="160"/>
      <c r="CB78" s="160" t="s">
        <v>46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46</v>
      </c>
      <c r="CR78" s="159"/>
      <c r="CS78" s="162"/>
      <c r="CT78" s="159"/>
      <c r="CU78" s="162" t="s">
        <v>46</v>
      </c>
      <c r="CV78" s="162"/>
      <c r="CW78" s="163"/>
      <c r="CX78" s="163"/>
      <c r="CY78" s="159"/>
      <c r="CZ78" s="164" t="s">
        <v>46</v>
      </c>
      <c r="DA78" s="165"/>
      <c r="DB78" s="165"/>
      <c r="DC78" s="161"/>
      <c r="DD78" s="164" t="s">
        <v>46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249</v>
      </c>
      <c r="B79" s="159"/>
      <c r="C79" s="160"/>
      <c r="D79" s="160" t="s">
        <v>265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244</v>
      </c>
      <c r="X79" s="159"/>
      <c r="Y79" s="162"/>
      <c r="Z79" s="159"/>
      <c r="AA79" s="189"/>
      <c r="AB79" s="192"/>
      <c r="AC79" s="192"/>
      <c r="AD79" s="164">
        <v>4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267</v>
      </c>
      <c r="AN79" s="159"/>
      <c r="AO79" s="160"/>
      <c r="AP79" s="160" t="s">
        <v>46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46</v>
      </c>
      <c r="BJ79" s="159"/>
      <c r="BK79" s="162"/>
      <c r="BL79" s="159"/>
      <c r="BM79" s="189"/>
      <c r="BN79" s="192"/>
      <c r="BO79" s="192"/>
      <c r="BP79" s="164" t="s">
        <v>46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267</v>
      </c>
      <c r="BZ79" s="159"/>
      <c r="CA79" s="160"/>
      <c r="CB79" s="160" t="s">
        <v>46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46</v>
      </c>
      <c r="CR79" s="159"/>
      <c r="CS79" s="162"/>
      <c r="CT79" s="159"/>
      <c r="CU79" s="162" t="s">
        <v>46</v>
      </c>
      <c r="CV79" s="162"/>
      <c r="CW79" s="163"/>
      <c r="CX79" s="163"/>
      <c r="CY79" s="159"/>
      <c r="CZ79" s="164" t="s">
        <v>46</v>
      </c>
      <c r="DA79" s="165"/>
      <c r="DB79" s="165"/>
      <c r="DC79" s="161"/>
      <c r="DD79" s="164" t="s">
        <v>46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251</v>
      </c>
      <c r="B80" s="159"/>
      <c r="C80" s="160"/>
      <c r="D80" s="160" t="s">
        <v>281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237</v>
      </c>
      <c r="X80" s="159"/>
      <c r="Y80" s="162"/>
      <c r="Z80" s="159"/>
      <c r="AA80" s="189"/>
      <c r="AB80" s="192"/>
      <c r="AC80" s="192"/>
      <c r="AD80" s="164">
        <v>3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267</v>
      </c>
      <c r="AN80" s="159"/>
      <c r="AO80" s="160"/>
      <c r="AP80" s="160" t="s">
        <v>46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46</v>
      </c>
      <c r="BJ80" s="159"/>
      <c r="BK80" s="162"/>
      <c r="BL80" s="159"/>
      <c r="BM80" s="189"/>
      <c r="BN80" s="192"/>
      <c r="BO80" s="192"/>
      <c r="BP80" s="164" t="s">
        <v>46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267</v>
      </c>
      <c r="BZ80" s="159"/>
      <c r="CA80" s="160"/>
      <c r="CB80" s="160" t="s">
        <v>46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46</v>
      </c>
      <c r="CR80" s="159"/>
      <c r="CS80" s="162"/>
      <c r="CT80" s="159"/>
      <c r="CU80" s="162" t="s">
        <v>46</v>
      </c>
      <c r="CV80" s="162"/>
      <c r="CW80" s="163"/>
      <c r="CX80" s="163"/>
      <c r="CY80" s="159"/>
      <c r="CZ80" s="164" t="s">
        <v>46</v>
      </c>
      <c r="DA80" s="165"/>
      <c r="DB80" s="165"/>
      <c r="DC80" s="161"/>
      <c r="DD80" s="164" t="s">
        <v>46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251</v>
      </c>
      <c r="B81" s="159"/>
      <c r="C81" s="160"/>
      <c r="D81" s="160" t="s">
        <v>250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235</v>
      </c>
      <c r="X81" s="159"/>
      <c r="Y81" s="162"/>
      <c r="Z81" s="159"/>
      <c r="AA81" s="189"/>
      <c r="AB81" s="192"/>
      <c r="AC81" s="192"/>
      <c r="AD81" s="164">
        <v>3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267</v>
      </c>
      <c r="AN81" s="159"/>
      <c r="AO81" s="160"/>
      <c r="AP81" s="160" t="s">
        <v>46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46</v>
      </c>
      <c r="BJ81" s="159"/>
      <c r="BK81" s="162"/>
      <c r="BL81" s="159"/>
      <c r="BM81" s="189"/>
      <c r="BN81" s="192"/>
      <c r="BO81" s="192"/>
      <c r="BP81" s="164" t="s">
        <v>46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267</v>
      </c>
      <c r="BZ81" s="159"/>
      <c r="CA81" s="160"/>
      <c r="CB81" s="160" t="s">
        <v>46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46</v>
      </c>
      <c r="CR81" s="159"/>
      <c r="CS81" s="162"/>
      <c r="CT81" s="159"/>
      <c r="CU81" s="162" t="s">
        <v>46</v>
      </c>
      <c r="CV81" s="162"/>
      <c r="CW81" s="163"/>
      <c r="CX81" s="163"/>
      <c r="CY81" s="159"/>
      <c r="CZ81" s="164" t="s">
        <v>46</v>
      </c>
      <c r="DA81" s="165"/>
      <c r="DB81" s="165"/>
      <c r="DC81" s="161"/>
      <c r="DD81" s="164" t="s">
        <v>46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251</v>
      </c>
      <c r="B82" s="159"/>
      <c r="C82" s="160"/>
      <c r="D82" s="160" t="s">
        <v>289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253</v>
      </c>
      <c r="X82" s="159"/>
      <c r="Y82" s="162"/>
      <c r="Z82" s="159"/>
      <c r="AA82" s="189"/>
      <c r="AB82" s="192"/>
      <c r="AC82" s="192"/>
      <c r="AD82" s="164">
        <v>3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267</v>
      </c>
      <c r="AN82" s="159"/>
      <c r="AO82" s="160"/>
      <c r="AP82" s="160" t="s">
        <v>46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46</v>
      </c>
      <c r="BJ82" s="159"/>
      <c r="BK82" s="162"/>
      <c r="BL82" s="159"/>
      <c r="BM82" s="189"/>
      <c r="BN82" s="192"/>
      <c r="BO82" s="192"/>
      <c r="BP82" s="164" t="s">
        <v>46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267</v>
      </c>
      <c r="BZ82" s="159"/>
      <c r="CA82" s="160"/>
      <c r="CB82" s="160" t="s">
        <v>46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46</v>
      </c>
      <c r="CR82" s="159"/>
      <c r="CS82" s="162"/>
      <c r="CT82" s="159"/>
      <c r="CU82" s="162" t="s">
        <v>46</v>
      </c>
      <c r="CV82" s="162"/>
      <c r="CW82" s="163"/>
      <c r="CX82" s="163"/>
      <c r="CY82" s="159"/>
      <c r="CZ82" s="164" t="s">
        <v>46</v>
      </c>
      <c r="DA82" s="165"/>
      <c r="DB82" s="165"/>
      <c r="DC82" s="161"/>
      <c r="DD82" s="164" t="s">
        <v>46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267</v>
      </c>
      <c r="B83" s="172"/>
      <c r="C83" s="173"/>
      <c r="D83" s="173" t="s">
        <v>290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46</v>
      </c>
      <c r="X83" s="172"/>
      <c r="Y83" s="175"/>
      <c r="Z83" s="172"/>
      <c r="AA83" s="223"/>
      <c r="AB83" s="231"/>
      <c r="AC83" s="231"/>
      <c r="AD83" s="177">
        <v>2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267</v>
      </c>
      <c r="AN83" s="172"/>
      <c r="AO83" s="173"/>
      <c r="AP83" s="173" t="s">
        <v>46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46</v>
      </c>
      <c r="BJ83" s="172"/>
      <c r="BK83" s="175"/>
      <c r="BL83" s="172"/>
      <c r="BM83" s="223"/>
      <c r="BN83" s="231"/>
      <c r="BO83" s="231"/>
      <c r="BP83" s="177" t="s">
        <v>46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267</v>
      </c>
      <c r="BZ83" s="172"/>
      <c r="CA83" s="173"/>
      <c r="CB83" s="173" t="s">
        <v>46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46</v>
      </c>
      <c r="CR83" s="172"/>
      <c r="CS83" s="175"/>
      <c r="CT83" s="172"/>
      <c r="CU83" s="175" t="s">
        <v>46</v>
      </c>
      <c r="CV83" s="175"/>
      <c r="CW83" s="176"/>
      <c r="CX83" s="176"/>
      <c r="CY83" s="172"/>
      <c r="CZ83" s="177" t="s">
        <v>46</v>
      </c>
      <c r="DA83" s="178"/>
      <c r="DB83" s="178"/>
      <c r="DC83" s="174"/>
      <c r="DD83" s="177" t="s">
        <v>46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27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27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1.8333333333333333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27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27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27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27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27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27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27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27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27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27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27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27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27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27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27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27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27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2"/>
      <c r="CM93" s="232"/>
      <c r="CN93" s="232"/>
      <c r="CO93" s="232"/>
      <c r="CP93" s="232"/>
      <c r="CQ93" s="232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3"/>
      <c r="B94" s="199"/>
      <c r="C94" s="234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5" t="s">
        <v>2</v>
      </c>
      <c r="L95" s="236"/>
      <c r="M95" s="236"/>
      <c r="N95" s="236"/>
      <c r="O95" s="236"/>
      <c r="P95" s="237"/>
      <c r="Q95" s="238" t="s">
        <v>3</v>
      </c>
      <c r="R95" s="236"/>
      <c r="S95" s="236"/>
      <c r="T95" s="236"/>
      <c r="U95" s="237"/>
      <c r="V95" s="238" t="s">
        <v>4</v>
      </c>
      <c r="W95" s="236"/>
      <c r="X95" s="236"/>
      <c r="Y95" s="236"/>
      <c r="Z95" s="237"/>
      <c r="AA95" s="238" t="s">
        <v>5</v>
      </c>
      <c r="AB95" s="236"/>
      <c r="AC95" s="236"/>
      <c r="AD95" s="236"/>
      <c r="AE95" s="237"/>
      <c r="AF95" s="238" t="s">
        <v>6</v>
      </c>
      <c r="AG95" s="236"/>
      <c r="AH95" s="236"/>
      <c r="AI95" s="236"/>
      <c r="AJ95" s="237"/>
      <c r="AK95" s="238" t="s">
        <v>7</v>
      </c>
      <c r="AL95" s="236"/>
      <c r="AM95" s="236"/>
      <c r="AN95" s="236"/>
      <c r="AO95" s="238" t="s">
        <v>8</v>
      </c>
      <c r="AP95" s="236"/>
      <c r="AQ95" s="236"/>
      <c r="AR95" s="236"/>
      <c r="AS95" s="238" t="s">
        <v>9</v>
      </c>
      <c r="AT95" s="236"/>
      <c r="AU95" s="236"/>
      <c r="AV95" s="236"/>
      <c r="AW95" s="238" t="s">
        <v>10</v>
      </c>
      <c r="AX95" s="236"/>
      <c r="AY95" s="236"/>
      <c r="AZ95" s="236"/>
      <c r="BA95" s="237"/>
      <c r="BB95" s="238" t="s">
        <v>11</v>
      </c>
      <c r="BC95" s="236"/>
      <c r="BD95" s="236"/>
      <c r="BE95" s="236"/>
      <c r="BF95" s="237"/>
      <c r="BG95" s="238" t="s">
        <v>12</v>
      </c>
      <c r="BH95" s="236"/>
      <c r="BI95" s="236"/>
      <c r="BJ95" s="236"/>
      <c r="BK95" s="237"/>
      <c r="BL95" s="238" t="s">
        <v>13</v>
      </c>
      <c r="BM95" s="236"/>
      <c r="BN95" s="236"/>
      <c r="BO95" s="236"/>
      <c r="BP95" s="237"/>
      <c r="BQ95" s="238" t="s">
        <v>14</v>
      </c>
      <c r="BR95" s="236"/>
      <c r="BS95" s="236"/>
      <c r="BT95" s="236"/>
      <c r="BU95" s="237"/>
      <c r="BV95" s="238" t="s">
        <v>15</v>
      </c>
      <c r="BW95" s="236"/>
      <c r="BX95" s="236"/>
      <c r="BY95" s="236"/>
      <c r="BZ95" s="238" t="s">
        <v>16</v>
      </c>
      <c r="CA95" s="236"/>
      <c r="CB95" s="236"/>
      <c r="CC95" s="236"/>
      <c r="CD95" s="235" t="s">
        <v>22</v>
      </c>
      <c r="CE95" s="236"/>
      <c r="CF95" s="236"/>
      <c r="CG95" s="236"/>
      <c r="CH95" s="236"/>
      <c r="CI95" s="236"/>
      <c r="CJ95" s="238" t="s">
        <v>23</v>
      </c>
      <c r="CK95" s="236"/>
      <c r="CL95" s="236"/>
      <c r="CM95" s="236"/>
      <c r="CN95" s="236"/>
      <c r="CO95" s="236"/>
      <c r="CP95" s="238" t="s">
        <v>24</v>
      </c>
      <c r="CQ95" s="236"/>
      <c r="CR95" s="236"/>
      <c r="CS95" s="236"/>
      <c r="CT95" s="236"/>
      <c r="CU95" s="237"/>
      <c r="CV95" s="238" t="s">
        <v>25</v>
      </c>
      <c r="CW95" s="236"/>
      <c r="CX95" s="236"/>
      <c r="CY95" s="236"/>
      <c r="CZ95" s="236"/>
      <c r="DA95" s="236"/>
      <c r="DB95" s="238" t="s">
        <v>64</v>
      </c>
      <c r="DC95" s="236"/>
      <c r="DD95" s="236"/>
      <c r="DE95" s="236"/>
      <c r="DF95" s="236"/>
      <c r="DG95" s="239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40">
        <v>0</v>
      </c>
      <c r="B96" s="241"/>
      <c r="C96" s="241"/>
      <c r="D96" s="241"/>
      <c r="E96" s="241"/>
      <c r="F96" s="241"/>
      <c r="G96" s="241"/>
      <c r="H96" s="241"/>
      <c r="I96" s="241"/>
      <c r="J96" s="242"/>
      <c r="K96" s="243" t="s">
        <v>46</v>
      </c>
      <c r="L96" s="244"/>
      <c r="M96" s="244"/>
      <c r="N96" s="244"/>
      <c r="O96" s="244"/>
      <c r="P96" s="245"/>
      <c r="Q96" s="246" t="s">
        <v>46</v>
      </c>
      <c r="R96" s="244"/>
      <c r="S96" s="244"/>
      <c r="T96" s="244"/>
      <c r="U96" s="245"/>
      <c r="V96" s="246" t="s">
        <v>46</v>
      </c>
      <c r="W96" s="244"/>
      <c r="X96" s="244"/>
      <c r="Y96" s="244"/>
      <c r="Z96" s="245"/>
      <c r="AA96" s="246" t="s">
        <v>46</v>
      </c>
      <c r="AB96" s="244"/>
      <c r="AC96" s="244"/>
      <c r="AD96" s="244"/>
      <c r="AE96" s="245"/>
      <c r="AF96" s="246" t="s">
        <v>46</v>
      </c>
      <c r="AG96" s="244"/>
      <c r="AH96" s="244"/>
      <c r="AI96" s="244"/>
      <c r="AJ96" s="245"/>
      <c r="AK96" s="246" t="s">
        <v>46</v>
      </c>
      <c r="AL96" s="244"/>
      <c r="AM96" s="244"/>
      <c r="AN96" s="244"/>
      <c r="AO96" s="246" t="s">
        <v>46</v>
      </c>
      <c r="AP96" s="244"/>
      <c r="AQ96" s="244"/>
      <c r="AR96" s="244"/>
      <c r="AS96" s="246" t="s">
        <v>46</v>
      </c>
      <c r="AT96" s="244"/>
      <c r="AU96" s="244"/>
      <c r="AV96" s="244"/>
      <c r="AW96" s="246" t="s">
        <v>46</v>
      </c>
      <c r="AX96" s="244"/>
      <c r="AY96" s="244"/>
      <c r="AZ96" s="244"/>
      <c r="BA96" s="245"/>
      <c r="BB96" s="246" t="s">
        <v>46</v>
      </c>
      <c r="BC96" s="247"/>
      <c r="BD96" s="247"/>
      <c r="BE96" s="247"/>
      <c r="BF96" s="248"/>
      <c r="BG96" s="246" t="s">
        <v>46</v>
      </c>
      <c r="BH96" s="247"/>
      <c r="BI96" s="247"/>
      <c r="BJ96" s="247"/>
      <c r="BK96" s="248"/>
      <c r="BL96" s="246" t="s">
        <v>46</v>
      </c>
      <c r="BM96" s="247"/>
      <c r="BN96" s="247"/>
      <c r="BO96" s="247"/>
      <c r="BP96" s="248"/>
      <c r="BQ96" s="246" t="s">
        <v>46</v>
      </c>
      <c r="BR96" s="247"/>
      <c r="BS96" s="247"/>
      <c r="BT96" s="247"/>
      <c r="BU96" s="248"/>
      <c r="BV96" s="246" t="s">
        <v>46</v>
      </c>
      <c r="BW96" s="247"/>
      <c r="BX96" s="247"/>
      <c r="BY96" s="247"/>
      <c r="BZ96" s="246" t="s">
        <v>46</v>
      </c>
      <c r="CA96" s="247"/>
      <c r="CB96" s="247"/>
      <c r="CC96" s="247"/>
      <c r="CD96" s="249" t="s">
        <v>267</v>
      </c>
      <c r="CE96" s="250"/>
      <c r="CF96" s="250"/>
      <c r="CG96" s="250"/>
      <c r="CH96" s="250"/>
      <c r="CI96" s="250"/>
      <c r="CJ96" s="251" t="s">
        <v>267</v>
      </c>
      <c r="CK96" s="250"/>
      <c r="CL96" s="250"/>
      <c r="CM96" s="250"/>
      <c r="CN96" s="250"/>
      <c r="CO96" s="250"/>
      <c r="CP96" s="251" t="s">
        <v>267</v>
      </c>
      <c r="CQ96" s="250"/>
      <c r="CR96" s="250"/>
      <c r="CS96" s="250"/>
      <c r="CT96" s="250"/>
      <c r="CU96" s="252"/>
      <c r="CV96" s="253" t="s">
        <v>267</v>
      </c>
      <c r="CW96" s="250"/>
      <c r="CX96" s="250"/>
      <c r="CY96" s="250"/>
      <c r="CZ96" s="250"/>
      <c r="DA96" s="250"/>
      <c r="DB96" s="251" t="s">
        <v>267</v>
      </c>
      <c r="DC96" s="250"/>
      <c r="DD96" s="250"/>
      <c r="DE96" s="250"/>
      <c r="DF96" s="250"/>
      <c r="DG96" s="254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5" t="s">
        <v>235</v>
      </c>
      <c r="B97" s="256"/>
      <c r="C97" s="256"/>
      <c r="D97" s="256"/>
      <c r="E97" s="256"/>
      <c r="F97" s="256"/>
      <c r="G97" s="256"/>
      <c r="H97" s="256"/>
      <c r="I97" s="256"/>
      <c r="J97" s="257"/>
      <c r="K97" s="243">
        <v>117</v>
      </c>
      <c r="L97" s="244"/>
      <c r="M97" s="244"/>
      <c r="N97" s="244"/>
      <c r="O97" s="244"/>
      <c r="P97" s="245"/>
      <c r="Q97" s="246">
        <v>87</v>
      </c>
      <c r="R97" s="244"/>
      <c r="S97" s="244"/>
      <c r="T97" s="244"/>
      <c r="U97" s="245"/>
      <c r="V97" s="246">
        <v>43</v>
      </c>
      <c r="W97" s="244"/>
      <c r="X97" s="244"/>
      <c r="Y97" s="244"/>
      <c r="Z97" s="245"/>
      <c r="AA97" s="246">
        <v>29</v>
      </c>
      <c r="AB97" s="244"/>
      <c r="AC97" s="244"/>
      <c r="AD97" s="244"/>
      <c r="AE97" s="245"/>
      <c r="AF97" s="246">
        <v>38</v>
      </c>
      <c r="AG97" s="244"/>
      <c r="AH97" s="244"/>
      <c r="AI97" s="244"/>
      <c r="AJ97" s="245"/>
      <c r="AK97" s="246">
        <v>11</v>
      </c>
      <c r="AL97" s="244"/>
      <c r="AM97" s="244"/>
      <c r="AN97" s="244"/>
      <c r="AO97" s="246">
        <v>2</v>
      </c>
      <c r="AP97" s="244"/>
      <c r="AQ97" s="244"/>
      <c r="AR97" s="244"/>
      <c r="AS97" s="246" t="s">
        <v>46</v>
      </c>
      <c r="AT97" s="244"/>
      <c r="AU97" s="244"/>
      <c r="AV97" s="244"/>
      <c r="AW97" s="246">
        <v>7</v>
      </c>
      <c r="AX97" s="244"/>
      <c r="AY97" s="244"/>
      <c r="AZ97" s="244"/>
      <c r="BA97" s="245"/>
      <c r="BB97" s="246">
        <v>24</v>
      </c>
      <c r="BC97" s="247"/>
      <c r="BD97" s="247"/>
      <c r="BE97" s="247"/>
      <c r="BF97" s="248"/>
      <c r="BG97" s="246">
        <v>3</v>
      </c>
      <c r="BH97" s="247"/>
      <c r="BI97" s="247"/>
      <c r="BJ97" s="247"/>
      <c r="BK97" s="248"/>
      <c r="BL97" s="246">
        <v>18</v>
      </c>
      <c r="BM97" s="247"/>
      <c r="BN97" s="247"/>
      <c r="BO97" s="247"/>
      <c r="BP97" s="248"/>
      <c r="BQ97" s="246" t="s">
        <v>46</v>
      </c>
      <c r="BR97" s="247"/>
      <c r="BS97" s="247"/>
      <c r="BT97" s="247"/>
      <c r="BU97" s="248"/>
      <c r="BV97" s="246">
        <v>2</v>
      </c>
      <c r="BW97" s="247"/>
      <c r="BX97" s="247"/>
      <c r="BY97" s="247"/>
      <c r="BZ97" s="246">
        <v>1</v>
      </c>
      <c r="CA97" s="247"/>
      <c r="CB97" s="247"/>
      <c r="CC97" s="247"/>
      <c r="CD97" s="258">
        <v>0.43678160919540232</v>
      </c>
      <c r="CE97" s="259"/>
      <c r="CF97" s="259"/>
      <c r="CG97" s="259"/>
      <c r="CH97" s="259"/>
      <c r="CI97" s="259"/>
      <c r="CJ97" s="260">
        <v>0.60919540229885061</v>
      </c>
      <c r="CK97" s="259"/>
      <c r="CL97" s="259"/>
      <c r="CM97" s="259"/>
      <c r="CN97" s="259"/>
      <c r="CO97" s="259"/>
      <c r="CP97" s="260">
        <v>0.56521739130434778</v>
      </c>
      <c r="CQ97" s="259"/>
      <c r="CR97" s="259"/>
      <c r="CS97" s="259"/>
      <c r="CT97" s="259"/>
      <c r="CU97" s="261"/>
      <c r="CV97" s="262">
        <v>1.1744127936031985</v>
      </c>
      <c r="CW97" s="259"/>
      <c r="CX97" s="259"/>
      <c r="CY97" s="259"/>
      <c r="CZ97" s="259"/>
      <c r="DA97" s="259"/>
      <c r="DB97" s="260">
        <v>1</v>
      </c>
      <c r="DC97" s="259"/>
      <c r="DD97" s="259"/>
      <c r="DE97" s="259"/>
      <c r="DF97" s="259"/>
      <c r="DG97" s="263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5" t="s">
        <v>244</v>
      </c>
      <c r="B98" s="256"/>
      <c r="C98" s="256"/>
      <c r="D98" s="256"/>
      <c r="E98" s="256"/>
      <c r="F98" s="256"/>
      <c r="G98" s="256"/>
      <c r="H98" s="256"/>
      <c r="I98" s="256"/>
      <c r="J98" s="257"/>
      <c r="K98" s="243">
        <v>167</v>
      </c>
      <c r="L98" s="244"/>
      <c r="M98" s="244"/>
      <c r="N98" s="244"/>
      <c r="O98" s="244"/>
      <c r="P98" s="245"/>
      <c r="Q98" s="246">
        <v>133</v>
      </c>
      <c r="R98" s="244"/>
      <c r="S98" s="244"/>
      <c r="T98" s="244"/>
      <c r="U98" s="245"/>
      <c r="V98" s="246">
        <v>44</v>
      </c>
      <c r="W98" s="244"/>
      <c r="X98" s="244"/>
      <c r="Y98" s="244"/>
      <c r="Z98" s="245"/>
      <c r="AA98" s="246">
        <v>33</v>
      </c>
      <c r="AB98" s="244"/>
      <c r="AC98" s="244"/>
      <c r="AD98" s="244"/>
      <c r="AE98" s="245"/>
      <c r="AF98" s="246">
        <v>44</v>
      </c>
      <c r="AG98" s="244"/>
      <c r="AH98" s="244"/>
      <c r="AI98" s="244"/>
      <c r="AJ98" s="245"/>
      <c r="AK98" s="246">
        <v>8</v>
      </c>
      <c r="AL98" s="244"/>
      <c r="AM98" s="244"/>
      <c r="AN98" s="244"/>
      <c r="AO98" s="246">
        <v>1</v>
      </c>
      <c r="AP98" s="244"/>
      <c r="AQ98" s="244"/>
      <c r="AR98" s="244"/>
      <c r="AS98" s="246">
        <v>2</v>
      </c>
      <c r="AT98" s="244"/>
      <c r="AU98" s="244"/>
      <c r="AV98" s="244"/>
      <c r="AW98" s="246">
        <v>22</v>
      </c>
      <c r="AX98" s="244"/>
      <c r="AY98" s="244"/>
      <c r="AZ98" s="244"/>
      <c r="BA98" s="245"/>
      <c r="BB98" s="246">
        <v>18</v>
      </c>
      <c r="BC98" s="247"/>
      <c r="BD98" s="247"/>
      <c r="BE98" s="247"/>
      <c r="BF98" s="248"/>
      <c r="BG98" s="246">
        <v>10</v>
      </c>
      <c r="BH98" s="247"/>
      <c r="BI98" s="247"/>
      <c r="BJ98" s="247"/>
      <c r="BK98" s="248"/>
      <c r="BL98" s="246">
        <v>28</v>
      </c>
      <c r="BM98" s="247"/>
      <c r="BN98" s="247"/>
      <c r="BO98" s="247"/>
      <c r="BP98" s="248"/>
      <c r="BQ98" s="246">
        <v>1</v>
      </c>
      <c r="BR98" s="247"/>
      <c r="BS98" s="247"/>
      <c r="BT98" s="247"/>
      <c r="BU98" s="248"/>
      <c r="BV98" s="246">
        <v>5</v>
      </c>
      <c r="BW98" s="247"/>
      <c r="BX98" s="247"/>
      <c r="BY98" s="247"/>
      <c r="BZ98" s="246">
        <v>1</v>
      </c>
      <c r="CA98" s="247"/>
      <c r="CB98" s="247"/>
      <c r="CC98" s="247"/>
      <c r="CD98" s="258">
        <v>0.33082706766917291</v>
      </c>
      <c r="CE98" s="259"/>
      <c r="CF98" s="259"/>
      <c r="CG98" s="259"/>
      <c r="CH98" s="259"/>
      <c r="CI98" s="259"/>
      <c r="CJ98" s="260">
        <v>0.45112781954887216</v>
      </c>
      <c r="CK98" s="259"/>
      <c r="CL98" s="259"/>
      <c r="CM98" s="259"/>
      <c r="CN98" s="259"/>
      <c r="CO98" s="259"/>
      <c r="CP98" s="260">
        <v>0.44444444444444442</v>
      </c>
      <c r="CQ98" s="259"/>
      <c r="CR98" s="259"/>
      <c r="CS98" s="259"/>
      <c r="CT98" s="259"/>
      <c r="CU98" s="261"/>
      <c r="CV98" s="264">
        <v>0.89557226399331658</v>
      </c>
      <c r="CW98" s="259"/>
      <c r="CX98" s="259"/>
      <c r="CY98" s="259"/>
      <c r="CZ98" s="259"/>
      <c r="DA98" s="259"/>
      <c r="DB98" s="260">
        <v>0.96551724137931039</v>
      </c>
      <c r="DC98" s="259"/>
      <c r="DD98" s="259"/>
      <c r="DE98" s="259"/>
      <c r="DF98" s="259"/>
      <c r="DG98" s="263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5" t="s">
        <v>245</v>
      </c>
      <c r="B99" s="256"/>
      <c r="C99" s="256"/>
      <c r="D99" s="256"/>
      <c r="E99" s="256"/>
      <c r="F99" s="256"/>
      <c r="G99" s="256"/>
      <c r="H99" s="256"/>
      <c r="I99" s="256"/>
      <c r="J99" s="257"/>
      <c r="K99" s="243">
        <v>71</v>
      </c>
      <c r="L99" s="244"/>
      <c r="M99" s="244"/>
      <c r="N99" s="244"/>
      <c r="O99" s="244"/>
      <c r="P99" s="245"/>
      <c r="Q99" s="246">
        <v>55</v>
      </c>
      <c r="R99" s="244"/>
      <c r="S99" s="244"/>
      <c r="T99" s="244"/>
      <c r="U99" s="245"/>
      <c r="V99" s="246">
        <v>20</v>
      </c>
      <c r="W99" s="244"/>
      <c r="X99" s="244"/>
      <c r="Y99" s="244"/>
      <c r="Z99" s="245"/>
      <c r="AA99" s="246">
        <v>9</v>
      </c>
      <c r="AB99" s="244"/>
      <c r="AC99" s="244"/>
      <c r="AD99" s="244"/>
      <c r="AE99" s="245"/>
      <c r="AF99" s="246">
        <v>16</v>
      </c>
      <c r="AG99" s="244"/>
      <c r="AH99" s="244"/>
      <c r="AI99" s="244"/>
      <c r="AJ99" s="245"/>
      <c r="AK99" s="246">
        <v>5</v>
      </c>
      <c r="AL99" s="244"/>
      <c r="AM99" s="244"/>
      <c r="AN99" s="244"/>
      <c r="AO99" s="246">
        <v>1</v>
      </c>
      <c r="AP99" s="244"/>
      <c r="AQ99" s="244"/>
      <c r="AR99" s="244"/>
      <c r="AS99" s="246" t="s">
        <v>46</v>
      </c>
      <c r="AT99" s="244"/>
      <c r="AU99" s="244"/>
      <c r="AV99" s="244"/>
      <c r="AW99" s="246">
        <v>14</v>
      </c>
      <c r="AX99" s="244"/>
      <c r="AY99" s="244"/>
      <c r="AZ99" s="244"/>
      <c r="BA99" s="245"/>
      <c r="BB99" s="246">
        <v>15</v>
      </c>
      <c r="BC99" s="247"/>
      <c r="BD99" s="247"/>
      <c r="BE99" s="247"/>
      <c r="BF99" s="248"/>
      <c r="BG99" s="246" t="s">
        <v>46</v>
      </c>
      <c r="BH99" s="247"/>
      <c r="BI99" s="247"/>
      <c r="BJ99" s="247"/>
      <c r="BK99" s="248"/>
      <c r="BL99" s="246">
        <v>6</v>
      </c>
      <c r="BM99" s="247"/>
      <c r="BN99" s="247"/>
      <c r="BO99" s="247"/>
      <c r="BP99" s="248"/>
      <c r="BQ99" s="246">
        <v>1</v>
      </c>
      <c r="BR99" s="247"/>
      <c r="BS99" s="247"/>
      <c r="BT99" s="247"/>
      <c r="BU99" s="248"/>
      <c r="BV99" s="246">
        <v>1</v>
      </c>
      <c r="BW99" s="247"/>
      <c r="BX99" s="247"/>
      <c r="BY99" s="247"/>
      <c r="BZ99" s="246" t="s">
        <v>46</v>
      </c>
      <c r="CA99" s="247"/>
      <c r="CB99" s="247"/>
      <c r="CC99" s="247"/>
      <c r="CD99" s="258">
        <v>0.29090909090909089</v>
      </c>
      <c r="CE99" s="259"/>
      <c r="CF99" s="259"/>
      <c r="CG99" s="259"/>
      <c r="CH99" s="259"/>
      <c r="CI99" s="259"/>
      <c r="CJ99" s="260">
        <v>0.41818181818181815</v>
      </c>
      <c r="CK99" s="259"/>
      <c r="CL99" s="259"/>
      <c r="CM99" s="259"/>
      <c r="CN99" s="259"/>
      <c r="CO99" s="259"/>
      <c r="CP99" s="260">
        <v>0.44285714285714284</v>
      </c>
      <c r="CQ99" s="259"/>
      <c r="CR99" s="259"/>
      <c r="CS99" s="259"/>
      <c r="CT99" s="259"/>
      <c r="CU99" s="261"/>
      <c r="CV99" s="264">
        <v>0.86103896103896105</v>
      </c>
      <c r="CW99" s="259"/>
      <c r="CX99" s="259"/>
      <c r="CY99" s="259"/>
      <c r="CZ99" s="259"/>
      <c r="DA99" s="259"/>
      <c r="DB99" s="260">
        <v>0.8571428571428571</v>
      </c>
      <c r="DC99" s="259"/>
      <c r="DD99" s="259"/>
      <c r="DE99" s="259"/>
      <c r="DF99" s="259"/>
      <c r="DG99" s="263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5" t="s">
        <v>248</v>
      </c>
      <c r="B100" s="256"/>
      <c r="C100" s="256"/>
      <c r="D100" s="256"/>
      <c r="E100" s="256"/>
      <c r="F100" s="256"/>
      <c r="G100" s="256"/>
      <c r="H100" s="256"/>
      <c r="I100" s="256"/>
      <c r="J100" s="257"/>
      <c r="K100" s="243">
        <v>68</v>
      </c>
      <c r="L100" s="244"/>
      <c r="M100" s="244"/>
      <c r="N100" s="244"/>
      <c r="O100" s="244"/>
      <c r="P100" s="245"/>
      <c r="Q100" s="246">
        <v>53</v>
      </c>
      <c r="R100" s="244"/>
      <c r="S100" s="244"/>
      <c r="T100" s="244"/>
      <c r="U100" s="245"/>
      <c r="V100" s="246">
        <v>13</v>
      </c>
      <c r="W100" s="244"/>
      <c r="X100" s="244"/>
      <c r="Y100" s="244"/>
      <c r="Z100" s="245"/>
      <c r="AA100" s="246">
        <v>8</v>
      </c>
      <c r="AB100" s="244"/>
      <c r="AC100" s="244"/>
      <c r="AD100" s="244"/>
      <c r="AE100" s="245"/>
      <c r="AF100" s="246">
        <v>18</v>
      </c>
      <c r="AG100" s="244"/>
      <c r="AH100" s="244"/>
      <c r="AI100" s="244"/>
      <c r="AJ100" s="245"/>
      <c r="AK100" s="246">
        <v>2</v>
      </c>
      <c r="AL100" s="244"/>
      <c r="AM100" s="244"/>
      <c r="AN100" s="244"/>
      <c r="AO100" s="246" t="s">
        <v>46</v>
      </c>
      <c r="AP100" s="244"/>
      <c r="AQ100" s="244"/>
      <c r="AR100" s="244"/>
      <c r="AS100" s="246" t="s">
        <v>46</v>
      </c>
      <c r="AT100" s="244"/>
      <c r="AU100" s="244"/>
      <c r="AV100" s="244"/>
      <c r="AW100" s="246">
        <v>17</v>
      </c>
      <c r="AX100" s="244"/>
      <c r="AY100" s="244"/>
      <c r="AZ100" s="244"/>
      <c r="BA100" s="245"/>
      <c r="BB100" s="246">
        <v>14</v>
      </c>
      <c r="BC100" s="247"/>
      <c r="BD100" s="247"/>
      <c r="BE100" s="247"/>
      <c r="BF100" s="248"/>
      <c r="BG100" s="246">
        <v>1</v>
      </c>
      <c r="BH100" s="247"/>
      <c r="BI100" s="247"/>
      <c r="BJ100" s="247"/>
      <c r="BK100" s="248"/>
      <c r="BL100" s="246">
        <v>1</v>
      </c>
      <c r="BM100" s="247"/>
      <c r="BN100" s="247"/>
      <c r="BO100" s="247"/>
      <c r="BP100" s="248"/>
      <c r="BQ100" s="246">
        <v>2</v>
      </c>
      <c r="BR100" s="247"/>
      <c r="BS100" s="247"/>
      <c r="BT100" s="247"/>
      <c r="BU100" s="248"/>
      <c r="BV100" s="246" t="s">
        <v>46</v>
      </c>
      <c r="BW100" s="247"/>
      <c r="BX100" s="247"/>
      <c r="BY100" s="247"/>
      <c r="BZ100" s="246" t="s">
        <v>46</v>
      </c>
      <c r="CA100" s="247"/>
      <c r="CB100" s="247"/>
      <c r="CC100" s="247"/>
      <c r="CD100" s="258">
        <v>0.33962264150943394</v>
      </c>
      <c r="CE100" s="259"/>
      <c r="CF100" s="259"/>
      <c r="CG100" s="259"/>
      <c r="CH100" s="259"/>
      <c r="CI100" s="259"/>
      <c r="CJ100" s="260">
        <v>0.37735849056603776</v>
      </c>
      <c r="CK100" s="259"/>
      <c r="CL100" s="259"/>
      <c r="CM100" s="259"/>
      <c r="CN100" s="259"/>
      <c r="CO100" s="259"/>
      <c r="CP100" s="260">
        <v>0.48529411764705882</v>
      </c>
      <c r="CQ100" s="259"/>
      <c r="CR100" s="259"/>
      <c r="CS100" s="259"/>
      <c r="CT100" s="259"/>
      <c r="CU100" s="261"/>
      <c r="CV100" s="264">
        <v>0.86265260821309653</v>
      </c>
      <c r="CW100" s="259"/>
      <c r="CX100" s="259"/>
      <c r="CY100" s="259"/>
      <c r="CZ100" s="259"/>
      <c r="DA100" s="259"/>
      <c r="DB100" s="260">
        <v>0.33333333333333331</v>
      </c>
      <c r="DC100" s="259"/>
      <c r="DD100" s="259"/>
      <c r="DE100" s="259"/>
      <c r="DF100" s="259"/>
      <c r="DG100" s="263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5" t="s">
        <v>237</v>
      </c>
      <c r="B101" s="256"/>
      <c r="C101" s="256"/>
      <c r="D101" s="256"/>
      <c r="E101" s="256"/>
      <c r="F101" s="256"/>
      <c r="G101" s="256"/>
      <c r="H101" s="256"/>
      <c r="I101" s="256"/>
      <c r="J101" s="257"/>
      <c r="K101" s="243">
        <v>116</v>
      </c>
      <c r="L101" s="244"/>
      <c r="M101" s="244"/>
      <c r="N101" s="244"/>
      <c r="O101" s="244"/>
      <c r="P101" s="245"/>
      <c r="Q101" s="246">
        <v>95</v>
      </c>
      <c r="R101" s="244"/>
      <c r="S101" s="244"/>
      <c r="T101" s="244"/>
      <c r="U101" s="245"/>
      <c r="V101" s="246">
        <v>36</v>
      </c>
      <c r="W101" s="244"/>
      <c r="X101" s="244"/>
      <c r="Y101" s="244"/>
      <c r="Z101" s="245"/>
      <c r="AA101" s="246">
        <v>31</v>
      </c>
      <c r="AB101" s="244"/>
      <c r="AC101" s="244"/>
      <c r="AD101" s="244"/>
      <c r="AE101" s="245"/>
      <c r="AF101" s="246">
        <v>31</v>
      </c>
      <c r="AG101" s="244"/>
      <c r="AH101" s="244"/>
      <c r="AI101" s="244"/>
      <c r="AJ101" s="245"/>
      <c r="AK101" s="246">
        <v>9</v>
      </c>
      <c r="AL101" s="244"/>
      <c r="AM101" s="244"/>
      <c r="AN101" s="244"/>
      <c r="AO101" s="246">
        <v>3</v>
      </c>
      <c r="AP101" s="244"/>
      <c r="AQ101" s="244"/>
      <c r="AR101" s="244"/>
      <c r="AS101" s="246">
        <v>1</v>
      </c>
      <c r="AT101" s="244"/>
      <c r="AU101" s="244"/>
      <c r="AV101" s="244"/>
      <c r="AW101" s="246">
        <v>25</v>
      </c>
      <c r="AX101" s="244"/>
      <c r="AY101" s="244"/>
      <c r="AZ101" s="244"/>
      <c r="BA101" s="245"/>
      <c r="BB101" s="246">
        <v>19</v>
      </c>
      <c r="BC101" s="247"/>
      <c r="BD101" s="247"/>
      <c r="BE101" s="247"/>
      <c r="BF101" s="248"/>
      <c r="BG101" s="246" t="s">
        <v>46</v>
      </c>
      <c r="BH101" s="247"/>
      <c r="BI101" s="247"/>
      <c r="BJ101" s="247"/>
      <c r="BK101" s="248"/>
      <c r="BL101" s="246">
        <v>9</v>
      </c>
      <c r="BM101" s="247"/>
      <c r="BN101" s="247"/>
      <c r="BO101" s="247"/>
      <c r="BP101" s="248"/>
      <c r="BQ101" s="246" t="s">
        <v>46</v>
      </c>
      <c r="BR101" s="247"/>
      <c r="BS101" s="247"/>
      <c r="BT101" s="247"/>
      <c r="BU101" s="248"/>
      <c r="BV101" s="246">
        <v>2</v>
      </c>
      <c r="BW101" s="247"/>
      <c r="BX101" s="247"/>
      <c r="BY101" s="247"/>
      <c r="BZ101" s="246" t="s">
        <v>46</v>
      </c>
      <c r="CA101" s="247"/>
      <c r="CB101" s="247"/>
      <c r="CC101" s="247"/>
      <c r="CD101" s="258">
        <v>0.32631578947368423</v>
      </c>
      <c r="CE101" s="259"/>
      <c r="CF101" s="259"/>
      <c r="CG101" s="259"/>
      <c r="CH101" s="259"/>
      <c r="CI101" s="259"/>
      <c r="CJ101" s="260">
        <v>0.51578947368421058</v>
      </c>
      <c r="CK101" s="259"/>
      <c r="CL101" s="259"/>
      <c r="CM101" s="259"/>
      <c r="CN101" s="259"/>
      <c r="CO101" s="259"/>
      <c r="CP101" s="260">
        <v>0.43859649122807015</v>
      </c>
      <c r="CQ101" s="259"/>
      <c r="CR101" s="259"/>
      <c r="CS101" s="259"/>
      <c r="CT101" s="259"/>
      <c r="CU101" s="261"/>
      <c r="CV101" s="264">
        <v>0.95438596491228078</v>
      </c>
      <c r="CW101" s="259"/>
      <c r="CX101" s="259"/>
      <c r="CY101" s="259"/>
      <c r="CZ101" s="259"/>
      <c r="DA101" s="259"/>
      <c r="DB101" s="260">
        <v>1</v>
      </c>
      <c r="DC101" s="259"/>
      <c r="DD101" s="259"/>
      <c r="DE101" s="259"/>
      <c r="DF101" s="259"/>
      <c r="DG101" s="263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5" t="s">
        <v>253</v>
      </c>
      <c r="B102" s="256"/>
      <c r="C102" s="256"/>
      <c r="D102" s="256"/>
      <c r="E102" s="256"/>
      <c r="F102" s="256"/>
      <c r="G102" s="256"/>
      <c r="H102" s="256"/>
      <c r="I102" s="256"/>
      <c r="J102" s="257"/>
      <c r="K102" s="243">
        <v>87</v>
      </c>
      <c r="L102" s="244"/>
      <c r="M102" s="244"/>
      <c r="N102" s="244"/>
      <c r="O102" s="244"/>
      <c r="P102" s="245"/>
      <c r="Q102" s="246">
        <v>63</v>
      </c>
      <c r="R102" s="244"/>
      <c r="S102" s="244"/>
      <c r="T102" s="244"/>
      <c r="U102" s="245"/>
      <c r="V102" s="246">
        <v>24</v>
      </c>
      <c r="W102" s="244"/>
      <c r="X102" s="244"/>
      <c r="Y102" s="244"/>
      <c r="Z102" s="245"/>
      <c r="AA102" s="246">
        <v>10</v>
      </c>
      <c r="AB102" s="244"/>
      <c r="AC102" s="244"/>
      <c r="AD102" s="244"/>
      <c r="AE102" s="245"/>
      <c r="AF102" s="246">
        <v>13</v>
      </c>
      <c r="AG102" s="244"/>
      <c r="AH102" s="244"/>
      <c r="AI102" s="244"/>
      <c r="AJ102" s="245"/>
      <c r="AK102" s="246" t="s">
        <v>46</v>
      </c>
      <c r="AL102" s="244"/>
      <c r="AM102" s="244"/>
      <c r="AN102" s="244"/>
      <c r="AO102" s="246">
        <v>1</v>
      </c>
      <c r="AP102" s="244"/>
      <c r="AQ102" s="244"/>
      <c r="AR102" s="244"/>
      <c r="AS102" s="246" t="s">
        <v>46</v>
      </c>
      <c r="AT102" s="244"/>
      <c r="AU102" s="244"/>
      <c r="AV102" s="244"/>
      <c r="AW102" s="246">
        <v>17</v>
      </c>
      <c r="AX102" s="244"/>
      <c r="AY102" s="244"/>
      <c r="AZ102" s="244"/>
      <c r="BA102" s="245"/>
      <c r="BB102" s="246">
        <v>20</v>
      </c>
      <c r="BC102" s="247"/>
      <c r="BD102" s="247"/>
      <c r="BE102" s="247"/>
      <c r="BF102" s="248"/>
      <c r="BG102" s="246">
        <v>4</v>
      </c>
      <c r="BH102" s="247"/>
      <c r="BI102" s="247"/>
      <c r="BJ102" s="247"/>
      <c r="BK102" s="248"/>
      <c r="BL102" s="246">
        <v>11</v>
      </c>
      <c r="BM102" s="247"/>
      <c r="BN102" s="247"/>
      <c r="BO102" s="247"/>
      <c r="BP102" s="248"/>
      <c r="BQ102" s="246" t="s">
        <v>46</v>
      </c>
      <c r="BR102" s="247"/>
      <c r="BS102" s="247"/>
      <c r="BT102" s="247"/>
      <c r="BU102" s="248"/>
      <c r="BV102" s="246" t="s">
        <v>46</v>
      </c>
      <c r="BW102" s="247"/>
      <c r="BX102" s="247"/>
      <c r="BY102" s="247"/>
      <c r="BZ102" s="246" t="s">
        <v>46</v>
      </c>
      <c r="CA102" s="247"/>
      <c r="CB102" s="247"/>
      <c r="CC102" s="247"/>
      <c r="CD102" s="258">
        <v>0.20634920634920634</v>
      </c>
      <c r="CE102" s="259"/>
      <c r="CF102" s="259"/>
      <c r="CG102" s="259"/>
      <c r="CH102" s="259"/>
      <c r="CI102" s="259"/>
      <c r="CJ102" s="260">
        <v>0.23809523809523808</v>
      </c>
      <c r="CK102" s="259"/>
      <c r="CL102" s="259"/>
      <c r="CM102" s="259"/>
      <c r="CN102" s="259"/>
      <c r="CO102" s="259"/>
      <c r="CP102" s="260">
        <v>0.42528735632183906</v>
      </c>
      <c r="CQ102" s="259"/>
      <c r="CR102" s="259"/>
      <c r="CS102" s="259"/>
      <c r="CT102" s="259"/>
      <c r="CU102" s="261"/>
      <c r="CV102" s="264">
        <v>0.66338259441707714</v>
      </c>
      <c r="CW102" s="259"/>
      <c r="CX102" s="259"/>
      <c r="CY102" s="259"/>
      <c r="CZ102" s="259"/>
      <c r="DA102" s="259"/>
      <c r="DB102" s="260">
        <v>1</v>
      </c>
      <c r="DC102" s="259"/>
      <c r="DD102" s="259"/>
      <c r="DE102" s="259"/>
      <c r="DF102" s="259"/>
      <c r="DG102" s="263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25">
      <c r="A103" s="255">
        <v>0</v>
      </c>
      <c r="B103" s="256"/>
      <c r="C103" s="256"/>
      <c r="D103" s="256"/>
      <c r="E103" s="256"/>
      <c r="F103" s="256"/>
      <c r="G103" s="256"/>
      <c r="H103" s="256"/>
      <c r="I103" s="256"/>
      <c r="J103" s="257"/>
      <c r="K103" s="243" t="s">
        <v>46</v>
      </c>
      <c r="L103" s="244"/>
      <c r="M103" s="244"/>
      <c r="N103" s="244"/>
      <c r="O103" s="244"/>
      <c r="P103" s="245"/>
      <c r="Q103" s="246" t="s">
        <v>46</v>
      </c>
      <c r="R103" s="244"/>
      <c r="S103" s="244"/>
      <c r="T103" s="244"/>
      <c r="U103" s="245"/>
      <c r="V103" s="246" t="s">
        <v>46</v>
      </c>
      <c r="W103" s="244"/>
      <c r="X103" s="244"/>
      <c r="Y103" s="244"/>
      <c r="Z103" s="245"/>
      <c r="AA103" s="246" t="s">
        <v>46</v>
      </c>
      <c r="AB103" s="244"/>
      <c r="AC103" s="244"/>
      <c r="AD103" s="244"/>
      <c r="AE103" s="245"/>
      <c r="AF103" s="246" t="s">
        <v>46</v>
      </c>
      <c r="AG103" s="244"/>
      <c r="AH103" s="244"/>
      <c r="AI103" s="244"/>
      <c r="AJ103" s="245"/>
      <c r="AK103" s="246" t="s">
        <v>46</v>
      </c>
      <c r="AL103" s="244"/>
      <c r="AM103" s="244"/>
      <c r="AN103" s="244"/>
      <c r="AO103" s="246" t="s">
        <v>46</v>
      </c>
      <c r="AP103" s="244"/>
      <c r="AQ103" s="244"/>
      <c r="AR103" s="244"/>
      <c r="AS103" s="246" t="s">
        <v>46</v>
      </c>
      <c r="AT103" s="244"/>
      <c r="AU103" s="244"/>
      <c r="AV103" s="244"/>
      <c r="AW103" s="246" t="s">
        <v>46</v>
      </c>
      <c r="AX103" s="244"/>
      <c r="AY103" s="244"/>
      <c r="AZ103" s="244"/>
      <c r="BA103" s="245"/>
      <c r="BB103" s="246" t="s">
        <v>46</v>
      </c>
      <c r="BC103" s="247"/>
      <c r="BD103" s="247"/>
      <c r="BE103" s="247"/>
      <c r="BF103" s="248"/>
      <c r="BG103" s="246" t="s">
        <v>46</v>
      </c>
      <c r="BH103" s="247"/>
      <c r="BI103" s="247"/>
      <c r="BJ103" s="247"/>
      <c r="BK103" s="248"/>
      <c r="BL103" s="246" t="s">
        <v>46</v>
      </c>
      <c r="BM103" s="247"/>
      <c r="BN103" s="247"/>
      <c r="BO103" s="247"/>
      <c r="BP103" s="248"/>
      <c r="BQ103" s="246" t="s">
        <v>46</v>
      </c>
      <c r="BR103" s="247"/>
      <c r="BS103" s="247"/>
      <c r="BT103" s="247"/>
      <c r="BU103" s="248"/>
      <c r="BV103" s="246" t="s">
        <v>46</v>
      </c>
      <c r="BW103" s="247"/>
      <c r="BX103" s="247"/>
      <c r="BY103" s="247"/>
      <c r="BZ103" s="246" t="s">
        <v>46</v>
      </c>
      <c r="CA103" s="247"/>
      <c r="CB103" s="247"/>
      <c r="CC103" s="247"/>
      <c r="CD103" s="258" t="s">
        <v>267</v>
      </c>
      <c r="CE103" s="259"/>
      <c r="CF103" s="259"/>
      <c r="CG103" s="259"/>
      <c r="CH103" s="259"/>
      <c r="CI103" s="259"/>
      <c r="CJ103" s="260" t="s">
        <v>267</v>
      </c>
      <c r="CK103" s="259"/>
      <c r="CL103" s="259"/>
      <c r="CM103" s="259"/>
      <c r="CN103" s="259"/>
      <c r="CO103" s="259"/>
      <c r="CP103" s="260" t="s">
        <v>267</v>
      </c>
      <c r="CQ103" s="259"/>
      <c r="CR103" s="259"/>
      <c r="CS103" s="259"/>
      <c r="CT103" s="259"/>
      <c r="CU103" s="261"/>
      <c r="CV103" s="265" t="s">
        <v>267</v>
      </c>
      <c r="CW103" s="259"/>
      <c r="CX103" s="259"/>
      <c r="CY103" s="259"/>
      <c r="CZ103" s="259"/>
      <c r="DA103" s="259"/>
      <c r="DB103" s="260" t="s">
        <v>267</v>
      </c>
      <c r="DC103" s="259"/>
      <c r="DD103" s="259"/>
      <c r="DE103" s="259"/>
      <c r="DF103" s="259"/>
      <c r="DG103" s="263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25">
      <c r="A104" s="266" t="s">
        <v>67</v>
      </c>
      <c r="B104" s="267"/>
      <c r="C104" s="268"/>
      <c r="D104" s="267"/>
      <c r="E104" s="267"/>
      <c r="F104" s="267"/>
      <c r="G104" s="267"/>
      <c r="H104" s="267"/>
      <c r="I104" s="267"/>
      <c r="J104" s="269"/>
      <c r="K104" s="270">
        <v>626</v>
      </c>
      <c r="L104" s="271"/>
      <c r="M104" s="271"/>
      <c r="N104" s="271"/>
      <c r="O104" s="271"/>
      <c r="P104" s="271"/>
      <c r="Q104" s="272">
        <v>486</v>
      </c>
      <c r="R104" s="271"/>
      <c r="S104" s="271"/>
      <c r="T104" s="271"/>
      <c r="U104" s="271"/>
      <c r="V104" s="272">
        <v>180</v>
      </c>
      <c r="W104" s="271"/>
      <c r="X104" s="271"/>
      <c r="Y104" s="271"/>
      <c r="Z104" s="271"/>
      <c r="AA104" s="272">
        <v>120</v>
      </c>
      <c r="AB104" s="271"/>
      <c r="AC104" s="271"/>
      <c r="AD104" s="271"/>
      <c r="AE104" s="271"/>
      <c r="AF104" s="272">
        <v>160</v>
      </c>
      <c r="AG104" s="271"/>
      <c r="AH104" s="271"/>
      <c r="AI104" s="271"/>
      <c r="AJ104" s="271"/>
      <c r="AK104" s="272">
        <v>35</v>
      </c>
      <c r="AL104" s="271"/>
      <c r="AM104" s="271"/>
      <c r="AN104" s="271"/>
      <c r="AO104" s="272">
        <v>8</v>
      </c>
      <c r="AP104" s="271"/>
      <c r="AQ104" s="271"/>
      <c r="AR104" s="271"/>
      <c r="AS104" s="272">
        <v>3</v>
      </c>
      <c r="AT104" s="271"/>
      <c r="AU104" s="271"/>
      <c r="AV104" s="271"/>
      <c r="AW104" s="272">
        <v>102</v>
      </c>
      <c r="AX104" s="271"/>
      <c r="AY104" s="271"/>
      <c r="AZ104" s="271"/>
      <c r="BA104" s="271"/>
      <c r="BB104" s="272">
        <v>110</v>
      </c>
      <c r="BC104" s="271"/>
      <c r="BD104" s="271"/>
      <c r="BE104" s="271"/>
      <c r="BF104" s="271"/>
      <c r="BG104" s="272">
        <v>18</v>
      </c>
      <c r="BH104" s="271"/>
      <c r="BI104" s="271"/>
      <c r="BJ104" s="271"/>
      <c r="BK104" s="271"/>
      <c r="BL104" s="272">
        <v>73</v>
      </c>
      <c r="BM104" s="271"/>
      <c r="BN104" s="271"/>
      <c r="BO104" s="271"/>
      <c r="BP104" s="271"/>
      <c r="BQ104" s="272">
        <v>4</v>
      </c>
      <c r="BR104" s="271"/>
      <c r="BS104" s="271"/>
      <c r="BT104" s="271"/>
      <c r="BU104" s="271"/>
      <c r="BV104" s="272">
        <v>10</v>
      </c>
      <c r="BW104" s="271"/>
      <c r="BX104" s="271"/>
      <c r="BY104" s="271"/>
      <c r="BZ104" s="272">
        <v>2</v>
      </c>
      <c r="CA104" s="271"/>
      <c r="CB104" s="271"/>
      <c r="CC104" s="271"/>
      <c r="CD104" s="273">
        <v>0.32921810699588477</v>
      </c>
      <c r="CE104" s="274"/>
      <c r="CF104" s="274"/>
      <c r="CG104" s="274"/>
      <c r="CH104" s="274"/>
      <c r="CI104" s="274"/>
      <c r="CJ104" s="275">
        <v>0.45267489711934156</v>
      </c>
      <c r="CK104" s="274"/>
      <c r="CL104" s="274"/>
      <c r="CM104" s="274"/>
      <c r="CN104" s="274"/>
      <c r="CO104" s="274"/>
      <c r="CP104" s="275">
        <v>0.46753246753246752</v>
      </c>
      <c r="CQ104" s="274"/>
      <c r="CR104" s="274"/>
      <c r="CS104" s="274"/>
      <c r="CT104" s="274"/>
      <c r="CU104" s="276"/>
      <c r="CV104" s="275">
        <v>0.92020736465180908</v>
      </c>
      <c r="CW104" s="274"/>
      <c r="CX104" s="274"/>
      <c r="CY104" s="274"/>
      <c r="CZ104" s="274"/>
      <c r="DA104" s="274"/>
      <c r="DB104" s="275">
        <v>0.94805194805194803</v>
      </c>
      <c r="DC104" s="274"/>
      <c r="DD104" s="274"/>
      <c r="DE104" s="274"/>
      <c r="DF104" s="274"/>
      <c r="DG104" s="277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25">
      <c r="A105" s="278" t="s">
        <v>68</v>
      </c>
      <c r="B105" s="279"/>
      <c r="C105" s="280"/>
      <c r="D105" s="279"/>
      <c r="E105" s="279"/>
      <c r="F105" s="279"/>
      <c r="G105" s="279"/>
      <c r="H105" s="279"/>
      <c r="I105" s="279"/>
      <c r="J105" s="281"/>
      <c r="K105" s="282">
        <v>104.33333333333333</v>
      </c>
      <c r="L105" s="283"/>
      <c r="M105" s="283"/>
      <c r="N105" s="283"/>
      <c r="O105" s="283"/>
      <c r="P105" s="283"/>
      <c r="Q105" s="284">
        <v>81</v>
      </c>
      <c r="R105" s="283"/>
      <c r="S105" s="283"/>
      <c r="T105" s="283"/>
      <c r="U105" s="283"/>
      <c r="V105" s="284">
        <v>30</v>
      </c>
      <c r="W105" s="283"/>
      <c r="X105" s="283"/>
      <c r="Y105" s="283"/>
      <c r="Z105" s="283"/>
      <c r="AA105" s="284">
        <v>20</v>
      </c>
      <c r="AB105" s="283"/>
      <c r="AC105" s="283"/>
      <c r="AD105" s="283"/>
      <c r="AE105" s="283"/>
      <c r="AF105" s="284">
        <v>26.666666666666668</v>
      </c>
      <c r="AG105" s="283"/>
      <c r="AH105" s="283"/>
      <c r="AI105" s="283"/>
      <c r="AJ105" s="283"/>
      <c r="AK105" s="284">
        <v>5.833333333333333</v>
      </c>
      <c r="AL105" s="283"/>
      <c r="AM105" s="283"/>
      <c r="AN105" s="283"/>
      <c r="AO105" s="284">
        <v>1.3333333333333333</v>
      </c>
      <c r="AP105" s="283"/>
      <c r="AQ105" s="283"/>
      <c r="AR105" s="283"/>
      <c r="AS105" s="284">
        <v>0.5</v>
      </c>
      <c r="AT105" s="283"/>
      <c r="AU105" s="283"/>
      <c r="AV105" s="283"/>
      <c r="AW105" s="284">
        <v>17</v>
      </c>
      <c r="AX105" s="283"/>
      <c r="AY105" s="283"/>
      <c r="AZ105" s="283"/>
      <c r="BA105" s="283"/>
      <c r="BB105" s="284">
        <v>18.333333333333332</v>
      </c>
      <c r="BC105" s="283"/>
      <c r="BD105" s="283"/>
      <c r="BE105" s="283"/>
      <c r="BF105" s="283"/>
      <c r="BG105" s="284">
        <v>3</v>
      </c>
      <c r="BH105" s="283"/>
      <c r="BI105" s="283"/>
      <c r="BJ105" s="283"/>
      <c r="BK105" s="283"/>
      <c r="BL105" s="284">
        <v>12.166666666666666</v>
      </c>
      <c r="BM105" s="283"/>
      <c r="BN105" s="283"/>
      <c r="BO105" s="283"/>
      <c r="BP105" s="283"/>
      <c r="BQ105" s="284">
        <v>0.66666666666666663</v>
      </c>
      <c r="BR105" s="283"/>
      <c r="BS105" s="283"/>
      <c r="BT105" s="283"/>
      <c r="BU105" s="283"/>
      <c r="BV105" s="284">
        <v>1.6666666666666667</v>
      </c>
      <c r="BW105" s="283"/>
      <c r="BX105" s="283"/>
      <c r="BY105" s="283"/>
      <c r="BZ105" s="284">
        <v>0.33333333333333331</v>
      </c>
      <c r="CA105" s="283"/>
      <c r="CB105" s="283"/>
      <c r="CC105" s="285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">
      <c r="A106" s="227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27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27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">
      <c r="A107" s="227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27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27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27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27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27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" x14ac:dyDescent="0.2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27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27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43388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">
      <c r="A110" s="225"/>
      <c r="B110" s="118"/>
      <c r="C110" s="226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">
      <c r="A111" s="220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1"/>
      <c r="AD111" s="221"/>
      <c r="AE111" s="132"/>
      <c r="AF111" s="132"/>
      <c r="AG111" s="222"/>
      <c r="AH111" s="136"/>
      <c r="AI111" s="136"/>
      <c r="AJ111" s="136"/>
      <c r="AK111" s="136"/>
      <c r="AL111" s="136"/>
      <c r="AM111" s="220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1"/>
      <c r="BP111" s="221"/>
      <c r="BQ111" s="132"/>
      <c r="BR111" s="132"/>
      <c r="BS111" s="222"/>
      <c r="BT111" s="136"/>
      <c r="BU111" s="136"/>
      <c r="BV111" s="136"/>
      <c r="BW111" s="136"/>
      <c r="BX111" s="136"/>
      <c r="BY111" s="220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1"/>
      <c r="DC111" s="221"/>
      <c r="DD111" s="132"/>
      <c r="DE111" s="132"/>
      <c r="DF111" s="222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58" t="s">
        <v>233</v>
      </c>
      <c r="B112" s="159"/>
      <c r="C112" s="160"/>
      <c r="D112" s="160" t="s">
        <v>281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237</v>
      </c>
      <c r="X112" s="159"/>
      <c r="Y112" s="162"/>
      <c r="Z112" s="159"/>
      <c r="AA112" s="189"/>
      <c r="AB112" s="160"/>
      <c r="AC112" s="164">
        <v>9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233</v>
      </c>
      <c r="AN112" s="159"/>
      <c r="AO112" s="160"/>
      <c r="AP112" s="160" t="s">
        <v>262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244</v>
      </c>
      <c r="BJ112" s="159"/>
      <c r="BK112" s="162"/>
      <c r="BL112" s="159"/>
      <c r="BM112" s="189"/>
      <c r="BN112" s="160"/>
      <c r="BO112" s="164">
        <v>36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233</v>
      </c>
      <c r="BZ112" s="159"/>
      <c r="CA112" s="160"/>
      <c r="CB112" s="160" t="s">
        <v>286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248</v>
      </c>
      <c r="CV112" s="159"/>
      <c r="CW112" s="162"/>
      <c r="CX112" s="159"/>
      <c r="CY112" s="189"/>
      <c r="CZ112" s="160"/>
      <c r="DA112" s="160"/>
      <c r="DB112" s="164">
        <v>4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238</v>
      </c>
      <c r="B113" s="159"/>
      <c r="C113" s="160"/>
      <c r="D113" s="160" t="s">
        <v>243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244</v>
      </c>
      <c r="X113" s="159"/>
      <c r="Y113" s="162"/>
      <c r="Z113" s="159"/>
      <c r="AA113" s="189"/>
      <c r="AB113" s="160"/>
      <c r="AC113" s="164">
        <v>7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238</v>
      </c>
      <c r="AN113" s="159"/>
      <c r="AO113" s="160"/>
      <c r="AP113" s="160" t="s">
        <v>265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244</v>
      </c>
      <c r="BJ113" s="159"/>
      <c r="BK113" s="162"/>
      <c r="BL113" s="159"/>
      <c r="BM113" s="189"/>
      <c r="BN113" s="160"/>
      <c r="BO113" s="164">
        <v>34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233</v>
      </c>
      <c r="BZ113" s="159"/>
      <c r="CA113" s="160"/>
      <c r="CB113" s="160" t="s">
        <v>256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237</v>
      </c>
      <c r="CV113" s="159"/>
      <c r="CW113" s="162"/>
      <c r="CX113" s="159"/>
      <c r="CY113" s="189"/>
      <c r="CZ113" s="160"/>
      <c r="DA113" s="160"/>
      <c r="DB113" s="164">
        <v>4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238</v>
      </c>
      <c r="B114" s="159"/>
      <c r="C114" s="160"/>
      <c r="D114" s="160" t="s">
        <v>266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244</v>
      </c>
      <c r="X114" s="159"/>
      <c r="Y114" s="162"/>
      <c r="Z114" s="159"/>
      <c r="AA114" s="189"/>
      <c r="AB114" s="160"/>
      <c r="AC114" s="164">
        <v>7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242</v>
      </c>
      <c r="AN114" s="159"/>
      <c r="AO114" s="160"/>
      <c r="AP114" s="160" t="s">
        <v>256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237</v>
      </c>
      <c r="BJ114" s="159"/>
      <c r="BK114" s="162"/>
      <c r="BL114" s="159"/>
      <c r="BM114" s="189"/>
      <c r="BN114" s="160"/>
      <c r="BO114" s="164">
        <v>29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242</v>
      </c>
      <c r="BZ114" s="159"/>
      <c r="CA114" s="160"/>
      <c r="CB114" s="160" t="s">
        <v>265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244</v>
      </c>
      <c r="CV114" s="159"/>
      <c r="CW114" s="162"/>
      <c r="CX114" s="159"/>
      <c r="CY114" s="189"/>
      <c r="CZ114" s="160"/>
      <c r="DA114" s="160"/>
      <c r="DB114" s="164">
        <v>3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263</v>
      </c>
      <c r="B115" s="159"/>
      <c r="C115" s="160"/>
      <c r="D115" s="160" t="s">
        <v>254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235</v>
      </c>
      <c r="X115" s="159"/>
      <c r="Y115" s="162"/>
      <c r="Z115" s="159"/>
      <c r="AA115" s="189"/>
      <c r="AB115" s="160"/>
      <c r="AC115" s="164">
        <v>6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263</v>
      </c>
      <c r="AN115" s="159"/>
      <c r="AO115" s="160"/>
      <c r="AP115" s="160" t="s">
        <v>239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235</v>
      </c>
      <c r="BJ115" s="159"/>
      <c r="BK115" s="162"/>
      <c r="BL115" s="159"/>
      <c r="BM115" s="189"/>
      <c r="BN115" s="160"/>
      <c r="BO115" s="164">
        <v>17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242</v>
      </c>
      <c r="BZ115" s="159"/>
      <c r="CA115" s="160"/>
      <c r="CB115" s="160" t="s">
        <v>291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248</v>
      </c>
      <c r="CV115" s="159"/>
      <c r="CW115" s="162"/>
      <c r="CX115" s="159"/>
      <c r="CY115" s="189"/>
      <c r="CZ115" s="160"/>
      <c r="DA115" s="160"/>
      <c r="DB115" s="164">
        <v>3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263</v>
      </c>
      <c r="B116" s="159"/>
      <c r="C116" s="160"/>
      <c r="D116" s="160" t="s">
        <v>262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244</v>
      </c>
      <c r="X116" s="159"/>
      <c r="Y116" s="162"/>
      <c r="Z116" s="159"/>
      <c r="AA116" s="189"/>
      <c r="AB116" s="160"/>
      <c r="AC116" s="164">
        <v>6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263</v>
      </c>
      <c r="AN116" s="159"/>
      <c r="AO116" s="160"/>
      <c r="AP116" s="160" t="s">
        <v>259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245</v>
      </c>
      <c r="BJ116" s="159"/>
      <c r="BK116" s="162"/>
      <c r="BL116" s="159"/>
      <c r="BM116" s="189"/>
      <c r="BN116" s="160"/>
      <c r="BO116" s="164">
        <v>17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242</v>
      </c>
      <c r="BZ116" s="159"/>
      <c r="CA116" s="160"/>
      <c r="CB116" s="160" t="s">
        <v>292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248</v>
      </c>
      <c r="CV116" s="159"/>
      <c r="CW116" s="162"/>
      <c r="CX116" s="159"/>
      <c r="CY116" s="189"/>
      <c r="CZ116" s="160"/>
      <c r="DA116" s="160"/>
      <c r="DB116" s="164">
        <v>3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263</v>
      </c>
      <c r="B117" s="159"/>
      <c r="C117" s="160"/>
      <c r="D117" s="160" t="s">
        <v>293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237</v>
      </c>
      <c r="X117" s="159"/>
      <c r="Y117" s="162"/>
      <c r="Z117" s="159"/>
      <c r="AA117" s="189"/>
      <c r="AB117" s="160"/>
      <c r="AC117" s="164">
        <v>6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249</v>
      </c>
      <c r="AN117" s="159"/>
      <c r="AO117" s="160"/>
      <c r="AP117" s="160" t="s">
        <v>254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235</v>
      </c>
      <c r="BJ117" s="159"/>
      <c r="BK117" s="162"/>
      <c r="BL117" s="159"/>
      <c r="BM117" s="189"/>
      <c r="BN117" s="160"/>
      <c r="BO117" s="164">
        <v>15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242</v>
      </c>
      <c r="BZ117" s="159"/>
      <c r="CA117" s="160"/>
      <c r="CB117" s="160" t="s">
        <v>281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237</v>
      </c>
      <c r="CV117" s="159"/>
      <c r="CW117" s="162"/>
      <c r="CX117" s="159"/>
      <c r="CY117" s="189"/>
      <c r="CZ117" s="160"/>
      <c r="DA117" s="160"/>
      <c r="DB117" s="164">
        <v>3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263</v>
      </c>
      <c r="B118" s="159"/>
      <c r="C118" s="160"/>
      <c r="D118" s="160" t="s">
        <v>269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244</v>
      </c>
      <c r="X118" s="159"/>
      <c r="Y118" s="162"/>
      <c r="Z118" s="159"/>
      <c r="AA118" s="189"/>
      <c r="AB118" s="160"/>
      <c r="AC118" s="164">
        <v>6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249</v>
      </c>
      <c r="AN118" s="159"/>
      <c r="AO118" s="160"/>
      <c r="AP118" s="160" t="s">
        <v>294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248</v>
      </c>
      <c r="BJ118" s="159"/>
      <c r="BK118" s="162"/>
      <c r="BL118" s="159"/>
      <c r="BM118" s="189"/>
      <c r="BN118" s="160"/>
      <c r="BO118" s="164">
        <v>15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242</v>
      </c>
      <c r="BZ118" s="159"/>
      <c r="CA118" s="160"/>
      <c r="CB118" s="160" t="s">
        <v>259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245</v>
      </c>
      <c r="CV118" s="159"/>
      <c r="CW118" s="162"/>
      <c r="CX118" s="159"/>
      <c r="CY118" s="189"/>
      <c r="CZ118" s="160"/>
      <c r="DA118" s="160"/>
      <c r="DB118" s="164">
        <v>3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263</v>
      </c>
      <c r="B119" s="159"/>
      <c r="C119" s="160"/>
      <c r="D119" s="160" t="s">
        <v>247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237</v>
      </c>
      <c r="X119" s="159"/>
      <c r="Y119" s="162"/>
      <c r="Z119" s="159"/>
      <c r="AA119" s="189"/>
      <c r="AB119" s="160"/>
      <c r="AC119" s="164">
        <v>6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255</v>
      </c>
      <c r="AN119" s="159"/>
      <c r="AO119" s="160"/>
      <c r="AP119" s="160" t="s">
        <v>287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253</v>
      </c>
      <c r="BJ119" s="159"/>
      <c r="BK119" s="162"/>
      <c r="BL119" s="159"/>
      <c r="BM119" s="189"/>
      <c r="BN119" s="160"/>
      <c r="BO119" s="164">
        <v>9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267</v>
      </c>
      <c r="BZ119" s="159"/>
      <c r="CA119" s="160"/>
      <c r="CB119" s="160" t="s">
        <v>290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46</v>
      </c>
      <c r="CV119" s="159"/>
      <c r="CW119" s="162"/>
      <c r="CX119" s="159"/>
      <c r="CY119" s="189"/>
      <c r="CZ119" s="160"/>
      <c r="DA119" s="160"/>
      <c r="DB119" s="164">
        <v>2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267</v>
      </c>
      <c r="B120" s="159"/>
      <c r="C120" s="160"/>
      <c r="D120" s="160" t="s">
        <v>295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46</v>
      </c>
      <c r="X120" s="159"/>
      <c r="Y120" s="162"/>
      <c r="Z120" s="159"/>
      <c r="AA120" s="189"/>
      <c r="AB120" s="160"/>
      <c r="AC120" s="164">
        <v>5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258</v>
      </c>
      <c r="AN120" s="159"/>
      <c r="AO120" s="160"/>
      <c r="AP120" s="160" t="s">
        <v>296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253</v>
      </c>
      <c r="BJ120" s="159"/>
      <c r="BK120" s="162"/>
      <c r="BL120" s="159"/>
      <c r="BM120" s="189"/>
      <c r="BN120" s="160"/>
      <c r="BO120" s="164">
        <v>8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267</v>
      </c>
      <c r="BZ120" s="159"/>
      <c r="CA120" s="160"/>
      <c r="CB120" s="160" t="s">
        <v>46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46</v>
      </c>
      <c r="CV120" s="159"/>
      <c r="CW120" s="162"/>
      <c r="CX120" s="159"/>
      <c r="CY120" s="189"/>
      <c r="CZ120" s="160"/>
      <c r="DA120" s="160"/>
      <c r="DB120" s="164" t="s">
        <v>46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71" t="s">
        <v>267</v>
      </c>
      <c r="B121" s="172"/>
      <c r="C121" s="173"/>
      <c r="D121" s="173" t="s">
        <v>46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46</v>
      </c>
      <c r="X121" s="172"/>
      <c r="Y121" s="175"/>
      <c r="Z121" s="172"/>
      <c r="AA121" s="223"/>
      <c r="AB121" s="173" t="s">
        <v>46</v>
      </c>
      <c r="AC121" s="177" t="s">
        <v>46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258</v>
      </c>
      <c r="AN121" s="172"/>
      <c r="AO121" s="173"/>
      <c r="AP121" s="173" t="s">
        <v>281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237</v>
      </c>
      <c r="BJ121" s="172"/>
      <c r="BK121" s="175"/>
      <c r="BL121" s="172"/>
      <c r="BM121" s="223"/>
      <c r="BN121" s="173"/>
      <c r="BO121" s="177">
        <v>8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267</v>
      </c>
      <c r="BZ121" s="172"/>
      <c r="CA121" s="173"/>
      <c r="CB121" s="173" t="s">
        <v>46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46</v>
      </c>
      <c r="CV121" s="172"/>
      <c r="CW121" s="175"/>
      <c r="CX121" s="172"/>
      <c r="CY121" s="223"/>
      <c r="CZ121" s="173"/>
      <c r="DA121" s="173"/>
      <c r="DB121" s="177" t="s">
        <v>46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">
      <c r="A122" s="225"/>
      <c r="B122" s="118"/>
      <c r="C122" s="226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">
      <c r="A123" s="220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1"/>
      <c r="AD123" s="221"/>
      <c r="AE123" s="132"/>
      <c r="AF123" s="132"/>
      <c r="AG123" s="222"/>
      <c r="AH123" s="136"/>
      <c r="AI123" s="136"/>
      <c r="AJ123" s="136"/>
      <c r="AK123" s="136"/>
      <c r="AL123" s="136"/>
      <c r="AM123" s="220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1"/>
      <c r="BP123" s="221"/>
      <c r="BQ123" s="130"/>
      <c r="BR123" s="130"/>
      <c r="BS123" s="222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229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30"/>
      <c r="AH124" s="146"/>
      <c r="AI124" s="146"/>
      <c r="AJ124" s="146"/>
      <c r="AK124" s="146"/>
      <c r="AL124" s="146"/>
      <c r="AM124" s="229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30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233</v>
      </c>
      <c r="B125" s="159"/>
      <c r="C125" s="160"/>
      <c r="D125" s="160" t="s">
        <v>265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244</v>
      </c>
      <c r="X125" s="159"/>
      <c r="Y125" s="162"/>
      <c r="Z125" s="159"/>
      <c r="AA125" s="189"/>
      <c r="AB125" s="189"/>
      <c r="AC125" s="164">
        <v>2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233</v>
      </c>
      <c r="AN125" s="159"/>
      <c r="AO125" s="160"/>
      <c r="AP125" s="160" t="s">
        <v>289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253</v>
      </c>
      <c r="BJ125" s="159"/>
      <c r="BK125" s="162"/>
      <c r="BL125" s="159"/>
      <c r="BM125" s="189"/>
      <c r="BN125" s="192"/>
      <c r="BO125" s="164">
        <v>2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233</v>
      </c>
      <c r="BZ125" s="159"/>
      <c r="CA125" s="160"/>
      <c r="CB125" s="160" t="s">
        <v>254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235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7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233</v>
      </c>
      <c r="B126" s="159"/>
      <c r="C126" s="160"/>
      <c r="D126" s="160" t="s">
        <v>256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237</v>
      </c>
      <c r="X126" s="159"/>
      <c r="Y126" s="162"/>
      <c r="Z126" s="159"/>
      <c r="AA126" s="189"/>
      <c r="AB126" s="189"/>
      <c r="AC126" s="164">
        <v>2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238</v>
      </c>
      <c r="AN126" s="159"/>
      <c r="AO126" s="160"/>
      <c r="AP126" s="160" t="s">
        <v>286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248</v>
      </c>
      <c r="BJ126" s="159"/>
      <c r="BK126" s="162"/>
      <c r="BL126" s="159"/>
      <c r="BM126" s="189"/>
      <c r="BN126" s="192"/>
      <c r="BO126" s="164">
        <v>1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233</v>
      </c>
      <c r="BZ126" s="159"/>
      <c r="CA126" s="160"/>
      <c r="CB126" s="160" t="s">
        <v>239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235</v>
      </c>
      <c r="CV126" s="159"/>
      <c r="CW126" s="162"/>
      <c r="CX126" s="159"/>
      <c r="CY126" s="162"/>
      <c r="CZ126" s="159"/>
      <c r="DA126" s="162">
        <v>1</v>
      </c>
      <c r="DB126" s="162"/>
      <c r="DC126" s="163"/>
      <c r="DD126" s="163"/>
      <c r="DE126" s="159"/>
      <c r="DF126" s="287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242</v>
      </c>
      <c r="B127" s="159"/>
      <c r="C127" s="160"/>
      <c r="D127" s="160" t="s">
        <v>254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235</v>
      </c>
      <c r="X127" s="159"/>
      <c r="Y127" s="162"/>
      <c r="Z127" s="159"/>
      <c r="AA127" s="189"/>
      <c r="AB127" s="189"/>
      <c r="AC127" s="164">
        <v>1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238</v>
      </c>
      <c r="AN127" s="159"/>
      <c r="AO127" s="160"/>
      <c r="AP127" s="160" t="s">
        <v>236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237</v>
      </c>
      <c r="BJ127" s="159"/>
      <c r="BK127" s="162"/>
      <c r="BL127" s="159"/>
      <c r="BM127" s="189"/>
      <c r="BN127" s="192"/>
      <c r="BO127" s="164">
        <v>1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233</v>
      </c>
      <c r="BZ127" s="159"/>
      <c r="CA127" s="160"/>
      <c r="CB127" s="160" t="s">
        <v>269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244</v>
      </c>
      <c r="CV127" s="159"/>
      <c r="CW127" s="162"/>
      <c r="CX127" s="159"/>
      <c r="CY127" s="162"/>
      <c r="CZ127" s="159"/>
      <c r="DA127" s="162">
        <v>1</v>
      </c>
      <c r="DB127" s="162"/>
      <c r="DC127" s="163"/>
      <c r="DD127" s="163"/>
      <c r="DE127" s="159"/>
      <c r="DF127" s="287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242</v>
      </c>
      <c r="B128" s="159"/>
      <c r="C128" s="160"/>
      <c r="D128" s="160" t="s">
        <v>239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235</v>
      </c>
      <c r="X128" s="159"/>
      <c r="Y128" s="162"/>
      <c r="Z128" s="159"/>
      <c r="AA128" s="189"/>
      <c r="AB128" s="189"/>
      <c r="AC128" s="164">
        <v>1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267</v>
      </c>
      <c r="AN128" s="159"/>
      <c r="AO128" s="160"/>
      <c r="AP128" s="160" t="s">
        <v>46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46</v>
      </c>
      <c r="BJ128" s="159"/>
      <c r="BK128" s="162"/>
      <c r="BL128" s="159"/>
      <c r="BM128" s="189"/>
      <c r="BN128" s="192"/>
      <c r="BO128" s="164" t="s">
        <v>46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233</v>
      </c>
      <c r="BZ128" s="159"/>
      <c r="CA128" s="160"/>
      <c r="CB128" s="160" t="s">
        <v>297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245</v>
      </c>
      <c r="CV128" s="159"/>
      <c r="CW128" s="162"/>
      <c r="CX128" s="159"/>
      <c r="CY128" s="162"/>
      <c r="CZ128" s="159"/>
      <c r="DA128" s="162">
        <v>1</v>
      </c>
      <c r="DB128" s="162"/>
      <c r="DC128" s="163"/>
      <c r="DD128" s="163"/>
      <c r="DE128" s="159"/>
      <c r="DF128" s="287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242</v>
      </c>
      <c r="B129" s="159"/>
      <c r="C129" s="160"/>
      <c r="D129" s="160" t="s">
        <v>262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244</v>
      </c>
      <c r="X129" s="159"/>
      <c r="Y129" s="162"/>
      <c r="Z129" s="159"/>
      <c r="AA129" s="189"/>
      <c r="AB129" s="189"/>
      <c r="AC129" s="164">
        <v>1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267</v>
      </c>
      <c r="AN129" s="159"/>
      <c r="AO129" s="160"/>
      <c r="AP129" s="160" t="s">
        <v>46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46</v>
      </c>
      <c r="BJ129" s="159"/>
      <c r="BK129" s="162"/>
      <c r="BL129" s="159"/>
      <c r="BM129" s="189"/>
      <c r="BN129" s="192"/>
      <c r="BO129" s="164" t="s">
        <v>46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233</v>
      </c>
      <c r="BZ129" s="159"/>
      <c r="CA129" s="160"/>
      <c r="CB129" s="160" t="s">
        <v>298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253</v>
      </c>
      <c r="CV129" s="159"/>
      <c r="CW129" s="162"/>
      <c r="CX129" s="159"/>
      <c r="CY129" s="162"/>
      <c r="CZ129" s="159"/>
      <c r="DA129" s="162">
        <v>1</v>
      </c>
      <c r="DB129" s="162"/>
      <c r="DC129" s="163"/>
      <c r="DD129" s="163"/>
      <c r="DE129" s="159"/>
      <c r="DF129" s="287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242</v>
      </c>
      <c r="B130" s="159"/>
      <c r="C130" s="160"/>
      <c r="D130" s="160" t="s">
        <v>275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244</v>
      </c>
      <c r="X130" s="159"/>
      <c r="Y130" s="162"/>
      <c r="Z130" s="159"/>
      <c r="AA130" s="189"/>
      <c r="AB130" s="189"/>
      <c r="AC130" s="164">
        <v>1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267</v>
      </c>
      <c r="AN130" s="159"/>
      <c r="AO130" s="160"/>
      <c r="AP130" s="160" t="s">
        <v>46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46</v>
      </c>
      <c r="BJ130" s="159"/>
      <c r="BK130" s="162"/>
      <c r="BL130" s="159"/>
      <c r="BM130" s="189"/>
      <c r="BN130" s="192"/>
      <c r="BO130" s="164" t="s">
        <v>46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233</v>
      </c>
      <c r="BZ130" s="159"/>
      <c r="CA130" s="160"/>
      <c r="CB130" s="160" t="s">
        <v>241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235</v>
      </c>
      <c r="CV130" s="159"/>
      <c r="CW130" s="162"/>
      <c r="CX130" s="159"/>
      <c r="CY130" s="162"/>
      <c r="CZ130" s="159"/>
      <c r="DA130" s="162">
        <v>1</v>
      </c>
      <c r="DB130" s="162"/>
      <c r="DC130" s="163"/>
      <c r="DD130" s="163"/>
      <c r="DE130" s="159"/>
      <c r="DF130" s="287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242</v>
      </c>
      <c r="B131" s="159"/>
      <c r="C131" s="160"/>
      <c r="D131" s="160" t="s">
        <v>299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237</v>
      </c>
      <c r="X131" s="159"/>
      <c r="Y131" s="162"/>
      <c r="Z131" s="159"/>
      <c r="AA131" s="189"/>
      <c r="AB131" s="189"/>
      <c r="AC131" s="164">
        <v>1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267</v>
      </c>
      <c r="AN131" s="159"/>
      <c r="AO131" s="160"/>
      <c r="AP131" s="160" t="s">
        <v>46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46</v>
      </c>
      <c r="BJ131" s="159"/>
      <c r="BK131" s="162"/>
      <c r="BL131" s="159"/>
      <c r="BM131" s="189"/>
      <c r="BN131" s="192"/>
      <c r="BO131" s="164" t="s">
        <v>46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233</v>
      </c>
      <c r="BZ131" s="159"/>
      <c r="CA131" s="160"/>
      <c r="CB131" s="160" t="s">
        <v>276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245</v>
      </c>
      <c r="CV131" s="159"/>
      <c r="CW131" s="162"/>
      <c r="CX131" s="159"/>
      <c r="CY131" s="162"/>
      <c r="CZ131" s="159"/>
      <c r="DA131" s="162">
        <v>1</v>
      </c>
      <c r="DB131" s="162"/>
      <c r="DC131" s="163"/>
      <c r="DD131" s="163"/>
      <c r="DE131" s="159"/>
      <c r="DF131" s="287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242</v>
      </c>
      <c r="B132" s="159"/>
      <c r="C132" s="160"/>
      <c r="D132" s="160" t="s">
        <v>300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253</v>
      </c>
      <c r="X132" s="159"/>
      <c r="Y132" s="162"/>
      <c r="Z132" s="159"/>
      <c r="AA132" s="189"/>
      <c r="AB132" s="189"/>
      <c r="AC132" s="164">
        <v>1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267</v>
      </c>
      <c r="AN132" s="159"/>
      <c r="AO132" s="160"/>
      <c r="AP132" s="160" t="s">
        <v>46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46</v>
      </c>
      <c r="BJ132" s="159"/>
      <c r="BK132" s="162"/>
      <c r="BL132" s="159"/>
      <c r="BM132" s="189"/>
      <c r="BN132" s="192"/>
      <c r="BO132" s="164" t="s">
        <v>46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255</v>
      </c>
      <c r="BZ132" s="159"/>
      <c r="CA132" s="160"/>
      <c r="CB132" s="160" t="s">
        <v>262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244</v>
      </c>
      <c r="CV132" s="159"/>
      <c r="CW132" s="162"/>
      <c r="CX132" s="159"/>
      <c r="CY132" s="162"/>
      <c r="CZ132" s="159"/>
      <c r="DA132" s="162">
        <v>0.97674418604651159</v>
      </c>
      <c r="DB132" s="162"/>
      <c r="DC132" s="163"/>
      <c r="DD132" s="163"/>
      <c r="DE132" s="159"/>
      <c r="DF132" s="287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242</v>
      </c>
      <c r="B133" s="159"/>
      <c r="C133" s="160"/>
      <c r="D133" s="160" t="s">
        <v>301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237</v>
      </c>
      <c r="X133" s="159"/>
      <c r="Y133" s="162"/>
      <c r="Z133" s="159"/>
      <c r="AA133" s="189"/>
      <c r="AB133" s="189"/>
      <c r="AC133" s="164">
        <v>1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267</v>
      </c>
      <c r="AN133" s="159"/>
      <c r="AO133" s="160"/>
      <c r="AP133" s="160" t="s">
        <v>46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46</v>
      </c>
      <c r="BJ133" s="159"/>
      <c r="BK133" s="162"/>
      <c r="BL133" s="159"/>
      <c r="BM133" s="189"/>
      <c r="BN133" s="192"/>
      <c r="BO133" s="164" t="s">
        <v>46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258</v>
      </c>
      <c r="BZ133" s="159"/>
      <c r="CA133" s="160"/>
      <c r="CB133" s="160" t="s">
        <v>294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248</v>
      </c>
      <c r="CV133" s="159"/>
      <c r="CW133" s="162"/>
      <c r="CX133" s="159"/>
      <c r="CY133" s="162"/>
      <c r="CZ133" s="159"/>
      <c r="DA133" s="162">
        <v>0.9375</v>
      </c>
      <c r="DB133" s="162"/>
      <c r="DC133" s="163"/>
      <c r="DD133" s="163"/>
      <c r="DE133" s="159"/>
      <c r="DF133" s="287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71" t="s">
        <v>267</v>
      </c>
      <c r="B134" s="172"/>
      <c r="C134" s="173"/>
      <c r="D134" s="173" t="s">
        <v>46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46</v>
      </c>
      <c r="X134" s="172"/>
      <c r="Y134" s="175"/>
      <c r="Z134" s="172"/>
      <c r="AA134" s="223"/>
      <c r="AB134" s="223" t="s">
        <v>46</v>
      </c>
      <c r="AC134" s="177" t="s">
        <v>46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267</v>
      </c>
      <c r="AN134" s="172"/>
      <c r="AO134" s="173"/>
      <c r="AP134" s="173" t="s">
        <v>46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46</v>
      </c>
      <c r="BJ134" s="172"/>
      <c r="BK134" s="175"/>
      <c r="BL134" s="172"/>
      <c r="BM134" s="223"/>
      <c r="BN134" s="231"/>
      <c r="BO134" s="177" t="s">
        <v>46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261</v>
      </c>
      <c r="BZ134" s="172"/>
      <c r="CA134" s="173"/>
      <c r="CB134" s="173" t="s">
        <v>265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244</v>
      </c>
      <c r="CV134" s="172"/>
      <c r="CW134" s="175"/>
      <c r="CX134" s="172"/>
      <c r="CY134" s="175"/>
      <c r="CZ134" s="172"/>
      <c r="DA134" s="175">
        <v>0.92500000000000004</v>
      </c>
      <c r="DB134" s="175"/>
      <c r="DC134" s="176"/>
      <c r="DD134" s="176"/>
      <c r="DE134" s="172"/>
      <c r="DF134" s="288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">
      <c r="A135" s="227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27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27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9">
        <v>6.6</v>
      </c>
      <c r="BZ135" s="289"/>
      <c r="CA135" s="290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91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">
      <c r="A136" s="292"/>
      <c r="B136" s="121"/>
      <c r="C136" s="226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2"/>
      <c r="CM137" s="232"/>
      <c r="CN137" s="232"/>
      <c r="CO137" s="232"/>
      <c r="CP137" s="232"/>
      <c r="CQ137" s="232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25">
      <c r="A138" s="233"/>
      <c r="B138" s="199"/>
      <c r="C138" s="234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25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5" t="s">
        <v>1</v>
      </c>
      <c r="L139" s="236"/>
      <c r="M139" s="236"/>
      <c r="N139" s="236"/>
      <c r="O139" s="236"/>
      <c r="P139" s="237"/>
      <c r="Q139" s="238" t="s">
        <v>17</v>
      </c>
      <c r="R139" s="236"/>
      <c r="S139" s="236"/>
      <c r="T139" s="236"/>
      <c r="U139" s="237"/>
      <c r="V139" s="238" t="s">
        <v>18</v>
      </c>
      <c r="W139" s="236"/>
      <c r="X139" s="236"/>
      <c r="Y139" s="236"/>
      <c r="Z139" s="237"/>
      <c r="AA139" s="238" t="s">
        <v>19</v>
      </c>
      <c r="AB139" s="236"/>
      <c r="AC139" s="236"/>
      <c r="AD139" s="236"/>
      <c r="AE139" s="237"/>
      <c r="AF139" s="293" t="s">
        <v>20</v>
      </c>
      <c r="AG139" s="294"/>
      <c r="AH139" s="294"/>
      <c r="AI139" s="294"/>
      <c r="AJ139" s="295"/>
      <c r="AK139" s="293" t="s">
        <v>21</v>
      </c>
      <c r="AL139" s="294"/>
      <c r="AM139" s="294"/>
      <c r="AN139" s="294"/>
      <c r="AO139" s="296"/>
      <c r="AP139" s="236" t="s">
        <v>26</v>
      </c>
      <c r="AQ139" s="236"/>
      <c r="AR139" s="236"/>
      <c r="AS139" s="236"/>
      <c r="AT139" s="236"/>
      <c r="AU139" s="236"/>
      <c r="AV139" s="238" t="s">
        <v>39</v>
      </c>
      <c r="AW139" s="236"/>
      <c r="AX139" s="236"/>
      <c r="AY139" s="236"/>
      <c r="AZ139" s="236"/>
      <c r="BA139" s="23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">
      <c r="A140" s="240">
        <v>0</v>
      </c>
      <c r="B140" s="241"/>
      <c r="C140" s="241"/>
      <c r="D140" s="241"/>
      <c r="E140" s="241"/>
      <c r="F140" s="241"/>
      <c r="G140" s="241"/>
      <c r="H140" s="241"/>
      <c r="I140" s="241"/>
      <c r="J140" s="242"/>
      <c r="K140" s="243" t="s">
        <v>46</v>
      </c>
      <c r="L140" s="244"/>
      <c r="M140" s="244"/>
      <c r="N140" s="244"/>
      <c r="O140" s="244"/>
      <c r="P140" s="245"/>
      <c r="Q140" s="246" t="s">
        <v>46</v>
      </c>
      <c r="R140" s="244"/>
      <c r="S140" s="244"/>
      <c r="T140" s="244"/>
      <c r="U140" s="245"/>
      <c r="V140" s="246" t="s">
        <v>46</v>
      </c>
      <c r="W140" s="244"/>
      <c r="X140" s="244"/>
      <c r="Y140" s="244"/>
      <c r="Z140" s="245"/>
      <c r="AA140" s="246" t="s">
        <v>46</v>
      </c>
      <c r="AB140" s="244"/>
      <c r="AC140" s="244"/>
      <c r="AD140" s="244"/>
      <c r="AE140" s="245"/>
      <c r="AF140" s="246" t="s">
        <v>46</v>
      </c>
      <c r="AG140" s="247"/>
      <c r="AH140" s="244"/>
      <c r="AI140" s="244"/>
      <c r="AJ140" s="245"/>
      <c r="AK140" s="246" t="s">
        <v>46</v>
      </c>
      <c r="AL140" s="247"/>
      <c r="AM140" s="244"/>
      <c r="AN140" s="244"/>
      <c r="AO140" s="297"/>
      <c r="AP140" s="259" t="s">
        <v>267</v>
      </c>
      <c r="AQ140" s="259"/>
      <c r="AR140" s="259"/>
      <c r="AS140" s="259"/>
      <c r="AT140" s="259"/>
      <c r="AU140" s="259"/>
      <c r="AV140" s="251" t="s">
        <v>267</v>
      </c>
      <c r="AW140" s="250"/>
      <c r="AX140" s="250"/>
      <c r="AY140" s="250"/>
      <c r="AZ140" s="250"/>
      <c r="BA140" s="254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55" t="s">
        <v>235</v>
      </c>
      <c r="B141" s="256"/>
      <c r="C141" s="256"/>
      <c r="D141" s="256"/>
      <c r="E141" s="256"/>
      <c r="F141" s="256"/>
      <c r="G141" s="256"/>
      <c r="H141" s="256"/>
      <c r="I141" s="256"/>
      <c r="J141" s="257"/>
      <c r="K141" s="243">
        <v>4</v>
      </c>
      <c r="L141" s="244"/>
      <c r="M141" s="244"/>
      <c r="N141" s="244"/>
      <c r="O141" s="244"/>
      <c r="P141" s="245"/>
      <c r="Q141" s="246">
        <v>21</v>
      </c>
      <c r="R141" s="244"/>
      <c r="S141" s="244"/>
      <c r="T141" s="244"/>
      <c r="U141" s="245"/>
      <c r="V141" s="246">
        <v>54</v>
      </c>
      <c r="W141" s="244"/>
      <c r="X141" s="244"/>
      <c r="Y141" s="244"/>
      <c r="Z141" s="245"/>
      <c r="AA141" s="246">
        <v>3</v>
      </c>
      <c r="AB141" s="244"/>
      <c r="AC141" s="244"/>
      <c r="AD141" s="244"/>
      <c r="AE141" s="245"/>
      <c r="AF141" s="246">
        <v>1</v>
      </c>
      <c r="AG141" s="247"/>
      <c r="AH141" s="244"/>
      <c r="AI141" s="244"/>
      <c r="AJ141" s="245"/>
      <c r="AK141" s="246" t="s">
        <v>46</v>
      </c>
      <c r="AL141" s="247"/>
      <c r="AM141" s="244"/>
      <c r="AN141" s="244"/>
      <c r="AO141" s="297"/>
      <c r="AP141" s="259">
        <v>0.96153846153846156</v>
      </c>
      <c r="AQ141" s="259"/>
      <c r="AR141" s="259"/>
      <c r="AS141" s="259"/>
      <c r="AT141" s="259"/>
      <c r="AU141" s="259"/>
      <c r="AV141" s="260">
        <v>0.22222222222222221</v>
      </c>
      <c r="AW141" s="259"/>
      <c r="AX141" s="259"/>
      <c r="AY141" s="259"/>
      <c r="AZ141" s="259"/>
      <c r="BA141" s="263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5" t="s">
        <v>244</v>
      </c>
      <c r="B142" s="256"/>
      <c r="C142" s="256"/>
      <c r="D142" s="256"/>
      <c r="E142" s="256"/>
      <c r="F142" s="256"/>
      <c r="G142" s="256"/>
      <c r="H142" s="256"/>
      <c r="I142" s="256"/>
      <c r="J142" s="257"/>
      <c r="K142" s="243">
        <v>5</v>
      </c>
      <c r="L142" s="244"/>
      <c r="M142" s="244"/>
      <c r="N142" s="244"/>
      <c r="O142" s="244"/>
      <c r="P142" s="245"/>
      <c r="Q142" s="246">
        <v>35</v>
      </c>
      <c r="R142" s="244"/>
      <c r="S142" s="244"/>
      <c r="T142" s="244"/>
      <c r="U142" s="245"/>
      <c r="V142" s="246">
        <v>89</v>
      </c>
      <c r="W142" s="244"/>
      <c r="X142" s="244"/>
      <c r="Y142" s="244"/>
      <c r="Z142" s="245"/>
      <c r="AA142" s="246">
        <v>11</v>
      </c>
      <c r="AB142" s="244"/>
      <c r="AC142" s="244"/>
      <c r="AD142" s="244"/>
      <c r="AE142" s="245"/>
      <c r="AF142" s="246">
        <v>2</v>
      </c>
      <c r="AG142" s="247"/>
      <c r="AH142" s="244"/>
      <c r="AI142" s="244"/>
      <c r="AJ142" s="245"/>
      <c r="AK142" s="246" t="s">
        <v>46</v>
      </c>
      <c r="AL142" s="247"/>
      <c r="AM142" s="244"/>
      <c r="AN142" s="244"/>
      <c r="AO142" s="297"/>
      <c r="AP142" s="259">
        <v>0.91851851851851851</v>
      </c>
      <c r="AQ142" s="259"/>
      <c r="AR142" s="259"/>
      <c r="AS142" s="259"/>
      <c r="AT142" s="259"/>
      <c r="AU142" s="259"/>
      <c r="AV142" s="260">
        <v>0.28000000000000003</v>
      </c>
      <c r="AW142" s="259"/>
      <c r="AX142" s="259"/>
      <c r="AY142" s="259"/>
      <c r="AZ142" s="259"/>
      <c r="BA142" s="263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5" t="s">
        <v>245</v>
      </c>
      <c r="B143" s="256"/>
      <c r="C143" s="256"/>
      <c r="D143" s="256"/>
      <c r="E143" s="256"/>
      <c r="F143" s="256"/>
      <c r="G143" s="256"/>
      <c r="H143" s="256"/>
      <c r="I143" s="256"/>
      <c r="J143" s="257"/>
      <c r="K143" s="243">
        <v>3</v>
      </c>
      <c r="L143" s="244"/>
      <c r="M143" s="244"/>
      <c r="N143" s="244"/>
      <c r="O143" s="244"/>
      <c r="P143" s="245"/>
      <c r="Q143" s="246">
        <v>14</v>
      </c>
      <c r="R143" s="244"/>
      <c r="S143" s="244"/>
      <c r="T143" s="244"/>
      <c r="U143" s="245"/>
      <c r="V143" s="246">
        <v>36</v>
      </c>
      <c r="W143" s="244"/>
      <c r="X143" s="244"/>
      <c r="Y143" s="244"/>
      <c r="Z143" s="245"/>
      <c r="AA143" s="246">
        <v>8</v>
      </c>
      <c r="AB143" s="244"/>
      <c r="AC143" s="244"/>
      <c r="AD143" s="244"/>
      <c r="AE143" s="245"/>
      <c r="AF143" s="246" t="s">
        <v>46</v>
      </c>
      <c r="AG143" s="247"/>
      <c r="AH143" s="244"/>
      <c r="AI143" s="244"/>
      <c r="AJ143" s="245"/>
      <c r="AK143" s="246" t="s">
        <v>46</v>
      </c>
      <c r="AL143" s="247"/>
      <c r="AM143" s="244"/>
      <c r="AN143" s="244"/>
      <c r="AO143" s="297"/>
      <c r="AP143" s="259">
        <v>0.86206896551724133</v>
      </c>
      <c r="AQ143" s="259"/>
      <c r="AR143" s="259"/>
      <c r="AS143" s="259"/>
      <c r="AT143" s="259"/>
      <c r="AU143" s="259"/>
      <c r="AV143" s="260">
        <v>0.36666666666666664</v>
      </c>
      <c r="AW143" s="259"/>
      <c r="AX143" s="259"/>
      <c r="AY143" s="259"/>
      <c r="AZ143" s="259"/>
      <c r="BA143" s="263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5" t="s">
        <v>248</v>
      </c>
      <c r="B144" s="256"/>
      <c r="C144" s="256"/>
      <c r="D144" s="256"/>
      <c r="E144" s="256"/>
      <c r="F144" s="256"/>
      <c r="G144" s="256"/>
      <c r="H144" s="256"/>
      <c r="I144" s="256"/>
      <c r="J144" s="257"/>
      <c r="K144" s="243">
        <v>3</v>
      </c>
      <c r="L144" s="244"/>
      <c r="M144" s="244"/>
      <c r="N144" s="244"/>
      <c r="O144" s="244"/>
      <c r="P144" s="245"/>
      <c r="Q144" s="246">
        <v>17</v>
      </c>
      <c r="R144" s="244"/>
      <c r="S144" s="244"/>
      <c r="T144" s="244"/>
      <c r="U144" s="245"/>
      <c r="V144" s="246">
        <v>33</v>
      </c>
      <c r="W144" s="244"/>
      <c r="X144" s="244"/>
      <c r="Y144" s="244"/>
      <c r="Z144" s="245"/>
      <c r="AA144" s="246">
        <v>16</v>
      </c>
      <c r="AB144" s="244"/>
      <c r="AC144" s="244"/>
      <c r="AD144" s="244"/>
      <c r="AE144" s="245"/>
      <c r="AF144" s="246" t="s">
        <v>46</v>
      </c>
      <c r="AG144" s="247"/>
      <c r="AH144" s="244"/>
      <c r="AI144" s="244"/>
      <c r="AJ144" s="245"/>
      <c r="AK144" s="246">
        <v>1</v>
      </c>
      <c r="AL144" s="247"/>
      <c r="AM144" s="244"/>
      <c r="AN144" s="244"/>
      <c r="AO144" s="297"/>
      <c r="AP144" s="259">
        <v>0.75757575757575757</v>
      </c>
      <c r="AQ144" s="259"/>
      <c r="AR144" s="259"/>
      <c r="AS144" s="259"/>
      <c r="AT144" s="259"/>
      <c r="AU144" s="259"/>
      <c r="AV144" s="260">
        <v>0.33333333333333331</v>
      </c>
      <c r="AW144" s="259"/>
      <c r="AX144" s="259"/>
      <c r="AY144" s="259"/>
      <c r="AZ144" s="259"/>
      <c r="BA144" s="263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5" t="s">
        <v>237</v>
      </c>
      <c r="B145" s="256"/>
      <c r="C145" s="256"/>
      <c r="D145" s="256"/>
      <c r="E145" s="256"/>
      <c r="F145" s="256"/>
      <c r="G145" s="256"/>
      <c r="H145" s="256"/>
      <c r="I145" s="256"/>
      <c r="J145" s="257"/>
      <c r="K145" s="243">
        <v>4</v>
      </c>
      <c r="L145" s="244"/>
      <c r="M145" s="244"/>
      <c r="N145" s="244"/>
      <c r="O145" s="244"/>
      <c r="P145" s="245"/>
      <c r="Q145" s="246">
        <v>42</v>
      </c>
      <c r="R145" s="244"/>
      <c r="S145" s="244"/>
      <c r="T145" s="244"/>
      <c r="U145" s="245"/>
      <c r="V145" s="246">
        <v>62</v>
      </c>
      <c r="W145" s="244"/>
      <c r="X145" s="244"/>
      <c r="Y145" s="244"/>
      <c r="Z145" s="245"/>
      <c r="AA145" s="246">
        <v>14</v>
      </c>
      <c r="AB145" s="244"/>
      <c r="AC145" s="244"/>
      <c r="AD145" s="244"/>
      <c r="AE145" s="245"/>
      <c r="AF145" s="246">
        <v>2</v>
      </c>
      <c r="AG145" s="247"/>
      <c r="AH145" s="244"/>
      <c r="AI145" s="244"/>
      <c r="AJ145" s="245"/>
      <c r="AK145" s="246">
        <v>1</v>
      </c>
      <c r="AL145" s="247"/>
      <c r="AM145" s="244"/>
      <c r="AN145" s="244"/>
      <c r="AO145" s="297"/>
      <c r="AP145" s="259">
        <v>0.88135593220338981</v>
      </c>
      <c r="AQ145" s="259"/>
      <c r="AR145" s="259"/>
      <c r="AS145" s="259"/>
      <c r="AT145" s="259"/>
      <c r="AU145" s="259"/>
      <c r="AV145" s="260">
        <v>0.38461538461538464</v>
      </c>
      <c r="AW145" s="259"/>
      <c r="AX145" s="259"/>
      <c r="AY145" s="259"/>
      <c r="AZ145" s="259"/>
      <c r="BA145" s="263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5" t="s">
        <v>253</v>
      </c>
      <c r="B146" s="256"/>
      <c r="C146" s="256"/>
      <c r="D146" s="256"/>
      <c r="E146" s="256"/>
      <c r="F146" s="256"/>
      <c r="G146" s="256"/>
      <c r="H146" s="256"/>
      <c r="I146" s="256"/>
      <c r="J146" s="257"/>
      <c r="K146" s="243">
        <v>3</v>
      </c>
      <c r="L146" s="244"/>
      <c r="M146" s="244"/>
      <c r="N146" s="244"/>
      <c r="O146" s="244"/>
      <c r="P146" s="245"/>
      <c r="Q146" s="246">
        <v>17</v>
      </c>
      <c r="R146" s="244"/>
      <c r="S146" s="244"/>
      <c r="T146" s="244"/>
      <c r="U146" s="245"/>
      <c r="V146" s="246">
        <v>43</v>
      </c>
      <c r="W146" s="244"/>
      <c r="X146" s="244"/>
      <c r="Y146" s="244"/>
      <c r="Z146" s="245"/>
      <c r="AA146" s="246">
        <v>6</v>
      </c>
      <c r="AB146" s="244"/>
      <c r="AC146" s="244"/>
      <c r="AD146" s="244"/>
      <c r="AE146" s="245"/>
      <c r="AF146" s="246">
        <v>1</v>
      </c>
      <c r="AG146" s="247"/>
      <c r="AH146" s="244"/>
      <c r="AI146" s="244"/>
      <c r="AJ146" s="245"/>
      <c r="AK146" s="246">
        <v>2</v>
      </c>
      <c r="AL146" s="247"/>
      <c r="AM146" s="244"/>
      <c r="AN146" s="244"/>
      <c r="AO146" s="297"/>
      <c r="AP146" s="259">
        <v>0.90909090909090906</v>
      </c>
      <c r="AQ146" s="259"/>
      <c r="AR146" s="259"/>
      <c r="AS146" s="259"/>
      <c r="AT146" s="259"/>
      <c r="AU146" s="259"/>
      <c r="AV146" s="260">
        <v>0.39436619718309857</v>
      </c>
      <c r="AW146" s="259"/>
      <c r="AX146" s="259"/>
      <c r="AY146" s="259"/>
      <c r="AZ146" s="259"/>
      <c r="BA146" s="263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25">
      <c r="A147" s="255">
        <v>0</v>
      </c>
      <c r="B147" s="256"/>
      <c r="C147" s="256"/>
      <c r="D147" s="256"/>
      <c r="E147" s="256"/>
      <c r="F147" s="256"/>
      <c r="G147" s="256"/>
      <c r="H147" s="256"/>
      <c r="I147" s="256"/>
      <c r="J147" s="257"/>
      <c r="K147" s="243" t="s">
        <v>46</v>
      </c>
      <c r="L147" s="244"/>
      <c r="M147" s="244"/>
      <c r="N147" s="244"/>
      <c r="O147" s="244"/>
      <c r="P147" s="245"/>
      <c r="Q147" s="246" t="s">
        <v>46</v>
      </c>
      <c r="R147" s="244"/>
      <c r="S147" s="244"/>
      <c r="T147" s="244"/>
      <c r="U147" s="245"/>
      <c r="V147" s="246" t="s">
        <v>46</v>
      </c>
      <c r="W147" s="244"/>
      <c r="X147" s="244"/>
      <c r="Y147" s="244"/>
      <c r="Z147" s="245"/>
      <c r="AA147" s="246" t="s">
        <v>46</v>
      </c>
      <c r="AB147" s="244"/>
      <c r="AC147" s="244"/>
      <c r="AD147" s="244"/>
      <c r="AE147" s="245"/>
      <c r="AF147" s="246" t="s">
        <v>46</v>
      </c>
      <c r="AG147" s="247"/>
      <c r="AH147" s="244"/>
      <c r="AI147" s="244"/>
      <c r="AJ147" s="245"/>
      <c r="AK147" s="246" t="s">
        <v>46</v>
      </c>
      <c r="AL147" s="247"/>
      <c r="AM147" s="244"/>
      <c r="AN147" s="244"/>
      <c r="AO147" s="297"/>
      <c r="AP147" s="259" t="s">
        <v>267</v>
      </c>
      <c r="AQ147" s="259"/>
      <c r="AR147" s="259"/>
      <c r="AS147" s="259"/>
      <c r="AT147" s="259"/>
      <c r="AU147" s="259"/>
      <c r="AV147" s="260" t="s">
        <v>267</v>
      </c>
      <c r="AW147" s="259"/>
      <c r="AX147" s="259"/>
      <c r="AY147" s="259"/>
      <c r="AZ147" s="259"/>
      <c r="BA147" s="263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5" thickBot="1" x14ac:dyDescent="0.25">
      <c r="A148" s="266" t="s">
        <v>67</v>
      </c>
      <c r="B148" s="267"/>
      <c r="C148" s="268"/>
      <c r="D148" s="267"/>
      <c r="E148" s="267"/>
      <c r="F148" s="267"/>
      <c r="G148" s="267"/>
      <c r="H148" s="267"/>
      <c r="I148" s="267"/>
      <c r="J148" s="269"/>
      <c r="K148" s="270">
        <v>22</v>
      </c>
      <c r="L148" s="271"/>
      <c r="M148" s="271"/>
      <c r="N148" s="271"/>
      <c r="O148" s="271"/>
      <c r="P148" s="271"/>
      <c r="Q148" s="272">
        <v>146</v>
      </c>
      <c r="R148" s="271"/>
      <c r="S148" s="271"/>
      <c r="T148" s="271"/>
      <c r="U148" s="271"/>
      <c r="V148" s="272">
        <v>317</v>
      </c>
      <c r="W148" s="271"/>
      <c r="X148" s="271"/>
      <c r="Y148" s="271"/>
      <c r="Z148" s="271"/>
      <c r="AA148" s="272">
        <v>58</v>
      </c>
      <c r="AB148" s="271"/>
      <c r="AC148" s="271"/>
      <c r="AD148" s="271"/>
      <c r="AE148" s="271"/>
      <c r="AF148" s="272">
        <v>6</v>
      </c>
      <c r="AG148" s="271"/>
      <c r="AH148" s="271"/>
      <c r="AI148" s="271"/>
      <c r="AJ148" s="271"/>
      <c r="AK148" s="272">
        <v>4</v>
      </c>
      <c r="AL148" s="271"/>
      <c r="AM148" s="271"/>
      <c r="AN148" s="271"/>
      <c r="AO148" s="298"/>
      <c r="AP148" s="274">
        <v>0.8886756238003839</v>
      </c>
      <c r="AQ148" s="274"/>
      <c r="AR148" s="274"/>
      <c r="AS148" s="274"/>
      <c r="AT148" s="274"/>
      <c r="AU148" s="274"/>
      <c r="AV148" s="275">
        <v>0.32921810699588477</v>
      </c>
      <c r="AW148" s="274"/>
      <c r="AX148" s="274"/>
      <c r="AY148" s="274"/>
      <c r="AZ148" s="274"/>
      <c r="BA148" s="277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5" thickBot="1" x14ac:dyDescent="0.25">
      <c r="A149" s="278" t="s">
        <v>68</v>
      </c>
      <c r="B149" s="279"/>
      <c r="C149" s="280"/>
      <c r="D149" s="279"/>
      <c r="E149" s="279"/>
      <c r="F149" s="279"/>
      <c r="G149" s="279"/>
      <c r="H149" s="279"/>
      <c r="I149" s="279"/>
      <c r="J149" s="281"/>
      <c r="K149" s="282">
        <v>3.6666666666666665</v>
      </c>
      <c r="L149" s="283"/>
      <c r="M149" s="283"/>
      <c r="N149" s="283"/>
      <c r="O149" s="283"/>
      <c r="P149" s="283"/>
      <c r="Q149" s="284">
        <v>24.333333333333332</v>
      </c>
      <c r="R149" s="283"/>
      <c r="S149" s="283"/>
      <c r="T149" s="283"/>
      <c r="U149" s="283"/>
      <c r="V149" s="284">
        <v>52.833333333333336</v>
      </c>
      <c r="W149" s="283"/>
      <c r="X149" s="283"/>
      <c r="Y149" s="283"/>
      <c r="Z149" s="283"/>
      <c r="AA149" s="284">
        <v>9.6666666666666661</v>
      </c>
      <c r="AB149" s="283"/>
      <c r="AC149" s="283"/>
      <c r="AD149" s="283"/>
      <c r="AE149" s="283"/>
      <c r="AF149" s="284">
        <v>1</v>
      </c>
      <c r="AG149" s="283"/>
      <c r="AH149" s="283"/>
      <c r="AI149" s="283"/>
      <c r="AJ149" s="283"/>
      <c r="AK149" s="284">
        <v>0.66666666666666663</v>
      </c>
      <c r="AL149" s="283"/>
      <c r="AM149" s="283"/>
      <c r="AN149" s="283"/>
      <c r="AO149" s="285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">
      <c r="A150" s="227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27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27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43388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">
      <c r="A153" s="220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1"/>
      <c r="Y153" s="221"/>
      <c r="Z153" s="222"/>
      <c r="AA153" s="125"/>
      <c r="AB153" s="125"/>
      <c r="AC153" s="220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1"/>
      <c r="BA153" s="221"/>
      <c r="BB153" s="222"/>
      <c r="BC153" s="136"/>
      <c r="BD153" s="136"/>
      <c r="BE153" s="220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1"/>
      <c r="CC153" s="221"/>
      <c r="CD153" s="222"/>
      <c r="CE153" s="136"/>
      <c r="CF153" s="125"/>
      <c r="CG153" s="220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1"/>
      <c r="DE153" s="221"/>
      <c r="DF153" s="222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233</v>
      </c>
      <c r="B154" s="159"/>
      <c r="C154" s="160" t="s">
        <v>269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244</v>
      </c>
      <c r="T154" s="159"/>
      <c r="U154" s="162"/>
      <c r="V154" s="159"/>
      <c r="W154" s="164">
        <v>143</v>
      </c>
      <c r="X154" s="118"/>
      <c r="Y154" s="165"/>
      <c r="Z154" s="166"/>
      <c r="AA154" s="125"/>
      <c r="AB154" s="125"/>
      <c r="AC154" s="158" t="s">
        <v>233</v>
      </c>
      <c r="AD154" s="159"/>
      <c r="AE154" s="160" t="s">
        <v>269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244</v>
      </c>
      <c r="AT154" s="160"/>
      <c r="AU154" s="159"/>
      <c r="AV154" s="162"/>
      <c r="AW154" s="299">
        <v>29.666666666666668</v>
      </c>
      <c r="AX154" s="300"/>
      <c r="AY154" s="299"/>
      <c r="AZ154" s="300"/>
      <c r="BA154" s="300"/>
      <c r="BB154" s="301"/>
      <c r="BC154" s="146"/>
      <c r="BD154" s="146"/>
      <c r="BE154" s="158" t="s">
        <v>233</v>
      </c>
      <c r="BF154" s="159"/>
      <c r="BG154" s="160" t="s">
        <v>269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244</v>
      </c>
      <c r="BX154" s="159"/>
      <c r="BY154" s="162"/>
      <c r="BZ154" s="159"/>
      <c r="CA154" s="164">
        <v>29</v>
      </c>
      <c r="CB154" s="118"/>
      <c r="CC154" s="165"/>
      <c r="CD154" s="166"/>
      <c r="CE154" s="146"/>
      <c r="CF154" s="125"/>
      <c r="CG154" s="158" t="s">
        <v>233</v>
      </c>
      <c r="CH154" s="159"/>
      <c r="CI154" s="160" t="s">
        <v>269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244</v>
      </c>
      <c r="CZ154" s="159"/>
      <c r="DA154" s="162"/>
      <c r="DB154" s="159"/>
      <c r="DC154" s="164">
        <v>19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238</v>
      </c>
      <c r="B155" s="159"/>
      <c r="C155" s="160" t="s">
        <v>298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253</v>
      </c>
      <c r="T155" s="159"/>
      <c r="U155" s="162"/>
      <c r="V155" s="159"/>
      <c r="W155" s="164">
        <v>55</v>
      </c>
      <c r="X155" s="118"/>
      <c r="Y155" s="165"/>
      <c r="Z155" s="166"/>
      <c r="AA155" s="125"/>
      <c r="AB155" s="125"/>
      <c r="AC155" s="158" t="s">
        <v>238</v>
      </c>
      <c r="AD155" s="159"/>
      <c r="AE155" s="160" t="s">
        <v>260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237</v>
      </c>
      <c r="AT155" s="160"/>
      <c r="AU155" s="159"/>
      <c r="AV155" s="162"/>
      <c r="AW155" s="299">
        <v>10.666666666666668</v>
      </c>
      <c r="AX155" s="300"/>
      <c r="AY155" s="299"/>
      <c r="AZ155" s="300"/>
      <c r="BA155" s="300"/>
      <c r="BB155" s="301"/>
      <c r="BC155" s="146"/>
      <c r="BD155" s="146"/>
      <c r="BE155" s="158" t="s">
        <v>238</v>
      </c>
      <c r="BF155" s="159"/>
      <c r="BG155" s="160" t="s">
        <v>291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248</v>
      </c>
      <c r="BX155" s="159"/>
      <c r="BY155" s="162"/>
      <c r="BZ155" s="159"/>
      <c r="CA155" s="164">
        <v>21</v>
      </c>
      <c r="CB155" s="118"/>
      <c r="CC155" s="165"/>
      <c r="CD155" s="166"/>
      <c r="CE155" s="146"/>
      <c r="CF155" s="125"/>
      <c r="CG155" s="158" t="s">
        <v>238</v>
      </c>
      <c r="CH155" s="159"/>
      <c r="CI155" s="160" t="s">
        <v>291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248</v>
      </c>
      <c r="CZ155" s="159"/>
      <c r="DA155" s="162"/>
      <c r="DB155" s="159"/>
      <c r="DC155" s="164">
        <v>16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242</v>
      </c>
      <c r="B156" s="159"/>
      <c r="C156" s="160" t="s">
        <v>260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237</v>
      </c>
      <c r="T156" s="159"/>
      <c r="U156" s="162"/>
      <c r="V156" s="159"/>
      <c r="W156" s="164">
        <v>54</v>
      </c>
      <c r="X156" s="118"/>
      <c r="Y156" s="165"/>
      <c r="Z156" s="166"/>
      <c r="AA156" s="125"/>
      <c r="AB156" s="125"/>
      <c r="AC156" s="158" t="s">
        <v>242</v>
      </c>
      <c r="AD156" s="159"/>
      <c r="AE156" s="160" t="s">
        <v>298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253</v>
      </c>
      <c r="AT156" s="160"/>
      <c r="AU156" s="159"/>
      <c r="AV156" s="162"/>
      <c r="AW156" s="299">
        <v>10</v>
      </c>
      <c r="AX156" s="300"/>
      <c r="AY156" s="299"/>
      <c r="AZ156" s="300"/>
      <c r="BA156" s="300"/>
      <c r="BB156" s="301"/>
      <c r="BC156" s="146"/>
      <c r="BD156" s="146"/>
      <c r="BE156" s="158" t="s">
        <v>242</v>
      </c>
      <c r="BF156" s="159"/>
      <c r="BG156" s="160" t="s">
        <v>302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248</v>
      </c>
      <c r="BX156" s="159"/>
      <c r="BY156" s="162"/>
      <c r="BZ156" s="159"/>
      <c r="CA156" s="164">
        <v>20</v>
      </c>
      <c r="CB156" s="118"/>
      <c r="CC156" s="165"/>
      <c r="CD156" s="166"/>
      <c r="CE156" s="146"/>
      <c r="CF156" s="125"/>
      <c r="CG156" s="158" t="s">
        <v>242</v>
      </c>
      <c r="CH156" s="159"/>
      <c r="CI156" s="160" t="s">
        <v>299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237</v>
      </c>
      <c r="CZ156" s="159"/>
      <c r="DA156" s="162"/>
      <c r="DB156" s="159"/>
      <c r="DC156" s="164">
        <v>15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263</v>
      </c>
      <c r="B157" s="159"/>
      <c r="C157" s="160" t="s">
        <v>299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237</v>
      </c>
      <c r="T157" s="159"/>
      <c r="U157" s="162"/>
      <c r="V157" s="159"/>
      <c r="W157" s="164">
        <v>52</v>
      </c>
      <c r="X157" s="118"/>
      <c r="Y157" s="165"/>
      <c r="Z157" s="166"/>
      <c r="AA157" s="125"/>
      <c r="AB157" s="125"/>
      <c r="AC157" s="158" t="s">
        <v>263</v>
      </c>
      <c r="AD157" s="159"/>
      <c r="AE157" s="160" t="s">
        <v>241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235</v>
      </c>
      <c r="AT157" s="160"/>
      <c r="AU157" s="159"/>
      <c r="AV157" s="162"/>
      <c r="AW157" s="299">
        <v>9.3333333333333339</v>
      </c>
      <c r="AX157" s="300"/>
      <c r="AY157" s="299"/>
      <c r="AZ157" s="300"/>
      <c r="BA157" s="300"/>
      <c r="BB157" s="301"/>
      <c r="BC157" s="146"/>
      <c r="BD157" s="146"/>
      <c r="BE157" s="158" t="s">
        <v>263</v>
      </c>
      <c r="BF157" s="159"/>
      <c r="BG157" s="160" t="s">
        <v>299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237</v>
      </c>
      <c r="BX157" s="159"/>
      <c r="BY157" s="162"/>
      <c r="BZ157" s="159"/>
      <c r="CA157" s="164">
        <v>17</v>
      </c>
      <c r="CB157" s="118"/>
      <c r="CC157" s="165"/>
      <c r="CD157" s="166"/>
      <c r="CE157" s="146"/>
      <c r="CF157" s="125"/>
      <c r="CG157" s="158" t="s">
        <v>242</v>
      </c>
      <c r="CH157" s="159"/>
      <c r="CI157" s="160" t="s">
        <v>280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245</v>
      </c>
      <c r="CZ157" s="159"/>
      <c r="DA157" s="162"/>
      <c r="DB157" s="159"/>
      <c r="DC157" s="164">
        <v>15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246</v>
      </c>
      <c r="B158" s="159"/>
      <c r="C158" s="160" t="s">
        <v>272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245</v>
      </c>
      <c r="T158" s="159"/>
      <c r="U158" s="162"/>
      <c r="V158" s="159"/>
      <c r="W158" s="164">
        <v>49</v>
      </c>
      <c r="X158" s="118"/>
      <c r="Y158" s="165"/>
      <c r="Z158" s="166"/>
      <c r="AA158" s="125"/>
      <c r="AB158" s="125"/>
      <c r="AC158" s="158" t="s">
        <v>246</v>
      </c>
      <c r="AD158" s="159"/>
      <c r="AE158" s="160" t="s">
        <v>272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245</v>
      </c>
      <c r="AT158" s="160"/>
      <c r="AU158" s="159"/>
      <c r="AV158" s="162"/>
      <c r="AW158" s="299">
        <v>7.6666666666666661</v>
      </c>
      <c r="AX158" s="300"/>
      <c r="AY158" s="299"/>
      <c r="AZ158" s="300"/>
      <c r="BA158" s="300"/>
      <c r="BB158" s="301"/>
      <c r="BC158" s="146"/>
      <c r="BD158" s="146"/>
      <c r="BE158" s="158" t="s">
        <v>263</v>
      </c>
      <c r="BF158" s="159"/>
      <c r="BG158" s="160" t="s">
        <v>280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245</v>
      </c>
      <c r="BX158" s="159"/>
      <c r="BY158" s="162"/>
      <c r="BZ158" s="159"/>
      <c r="CA158" s="164">
        <v>17</v>
      </c>
      <c r="CB158" s="118"/>
      <c r="CC158" s="165"/>
      <c r="CD158" s="166"/>
      <c r="CE158" s="146"/>
      <c r="CF158" s="125"/>
      <c r="CG158" s="158" t="s">
        <v>246</v>
      </c>
      <c r="CH158" s="159"/>
      <c r="CI158" s="160" t="s">
        <v>272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245</v>
      </c>
      <c r="CZ158" s="159"/>
      <c r="DA158" s="162"/>
      <c r="DB158" s="159"/>
      <c r="DC158" s="164">
        <v>12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249</v>
      </c>
      <c r="B159" s="159"/>
      <c r="C159" s="160" t="s">
        <v>302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248</v>
      </c>
      <c r="T159" s="159"/>
      <c r="U159" s="162"/>
      <c r="V159" s="159"/>
      <c r="W159" s="164">
        <v>48</v>
      </c>
      <c r="X159" s="118"/>
      <c r="Y159" s="165"/>
      <c r="Z159" s="166"/>
      <c r="AA159" s="125"/>
      <c r="AB159" s="125"/>
      <c r="AC159" s="158" t="s">
        <v>249</v>
      </c>
      <c r="AD159" s="159"/>
      <c r="AE159" s="160" t="s">
        <v>299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237</v>
      </c>
      <c r="AT159" s="160"/>
      <c r="AU159" s="159"/>
      <c r="AV159" s="162"/>
      <c r="AW159" s="299">
        <v>7.3333333333333339</v>
      </c>
      <c r="AX159" s="300"/>
      <c r="AY159" s="299"/>
      <c r="AZ159" s="300"/>
      <c r="BA159" s="300"/>
      <c r="BB159" s="301"/>
      <c r="BC159" s="146"/>
      <c r="BD159" s="146"/>
      <c r="BE159" s="158" t="s">
        <v>249</v>
      </c>
      <c r="BF159" s="159"/>
      <c r="BG159" s="160" t="s">
        <v>272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245</v>
      </c>
      <c r="BX159" s="159"/>
      <c r="BY159" s="162"/>
      <c r="BZ159" s="159"/>
      <c r="CA159" s="164">
        <v>16</v>
      </c>
      <c r="CB159" s="118"/>
      <c r="CC159" s="165"/>
      <c r="CD159" s="166"/>
      <c r="CE159" s="146"/>
      <c r="CF159" s="125"/>
      <c r="CG159" s="158" t="s">
        <v>249</v>
      </c>
      <c r="CH159" s="159"/>
      <c r="CI159" s="160" t="s">
        <v>302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248</v>
      </c>
      <c r="CZ159" s="159"/>
      <c r="DA159" s="162"/>
      <c r="DB159" s="159"/>
      <c r="DC159" s="164">
        <v>10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251</v>
      </c>
      <c r="B160" s="159"/>
      <c r="C160" s="160" t="s">
        <v>241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235</v>
      </c>
      <c r="T160" s="159"/>
      <c r="U160" s="162"/>
      <c r="V160" s="159"/>
      <c r="W160" s="164">
        <v>40</v>
      </c>
      <c r="X160" s="118"/>
      <c r="Y160" s="165"/>
      <c r="Z160" s="166"/>
      <c r="AA160" s="125"/>
      <c r="AB160" s="125"/>
      <c r="AC160" s="158" t="s">
        <v>251</v>
      </c>
      <c r="AD160" s="159"/>
      <c r="AE160" s="160" t="s">
        <v>302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248</v>
      </c>
      <c r="AT160" s="160"/>
      <c r="AU160" s="159"/>
      <c r="AV160" s="162"/>
      <c r="AW160" s="299">
        <v>6.6666666666666661</v>
      </c>
      <c r="AX160" s="300"/>
      <c r="AY160" s="299"/>
      <c r="AZ160" s="300"/>
      <c r="BA160" s="300"/>
      <c r="BB160" s="301"/>
      <c r="BC160" s="146"/>
      <c r="BD160" s="146"/>
      <c r="BE160" s="158" t="s">
        <v>251</v>
      </c>
      <c r="BF160" s="159"/>
      <c r="BG160" s="160" t="s">
        <v>298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253</v>
      </c>
      <c r="BX160" s="159"/>
      <c r="BY160" s="162"/>
      <c r="BZ160" s="159"/>
      <c r="CA160" s="164">
        <v>12</v>
      </c>
      <c r="CB160" s="118"/>
      <c r="CC160" s="165"/>
      <c r="CD160" s="166"/>
      <c r="CE160" s="146"/>
      <c r="CF160" s="125"/>
      <c r="CG160" s="158" t="s">
        <v>251</v>
      </c>
      <c r="CH160" s="159"/>
      <c r="CI160" s="160" t="s">
        <v>298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253</v>
      </c>
      <c r="CZ160" s="159"/>
      <c r="DA160" s="162"/>
      <c r="DB160" s="159"/>
      <c r="DC160" s="164">
        <v>9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255</v>
      </c>
      <c r="B161" s="159"/>
      <c r="C161" s="160" t="s">
        <v>280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245</v>
      </c>
      <c r="T161" s="159"/>
      <c r="U161" s="162"/>
      <c r="V161" s="159"/>
      <c r="W161" s="164">
        <v>37</v>
      </c>
      <c r="X161" s="118"/>
      <c r="Y161" s="165"/>
      <c r="Z161" s="166"/>
      <c r="AA161" s="125"/>
      <c r="AB161" s="125"/>
      <c r="AC161" s="158" t="s">
        <v>255</v>
      </c>
      <c r="AD161" s="159"/>
      <c r="AE161" s="160" t="s">
        <v>280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245</v>
      </c>
      <c r="AT161" s="160"/>
      <c r="AU161" s="159"/>
      <c r="AV161" s="162"/>
      <c r="AW161" s="299">
        <v>4.3333333333333339</v>
      </c>
      <c r="AX161" s="300"/>
      <c r="AY161" s="299"/>
      <c r="AZ161" s="300"/>
      <c r="BA161" s="300"/>
      <c r="BB161" s="301"/>
      <c r="BC161" s="146"/>
      <c r="BD161" s="146"/>
      <c r="BE161" s="158" t="s">
        <v>255</v>
      </c>
      <c r="BF161" s="159"/>
      <c r="BG161" s="160" t="s">
        <v>260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237</v>
      </c>
      <c r="BX161" s="159"/>
      <c r="BY161" s="162"/>
      <c r="BZ161" s="159"/>
      <c r="CA161" s="164">
        <v>10</v>
      </c>
      <c r="CB161" s="118"/>
      <c r="CC161" s="165"/>
      <c r="CD161" s="166"/>
      <c r="CE161" s="146"/>
      <c r="CF161" s="125"/>
      <c r="CG161" s="158" t="s">
        <v>255</v>
      </c>
      <c r="CH161" s="159"/>
      <c r="CI161" s="160" t="s">
        <v>287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253</v>
      </c>
      <c r="CZ161" s="159"/>
      <c r="DA161" s="162"/>
      <c r="DB161" s="159"/>
      <c r="DC161" s="164">
        <v>8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258</v>
      </c>
      <c r="B162" s="159"/>
      <c r="C162" s="160" t="s">
        <v>291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248</v>
      </c>
      <c r="T162" s="159"/>
      <c r="U162" s="162"/>
      <c r="V162" s="159"/>
      <c r="W162" s="164">
        <v>33</v>
      </c>
      <c r="X162" s="118"/>
      <c r="Y162" s="165"/>
      <c r="Z162" s="166"/>
      <c r="AA162" s="125"/>
      <c r="AB162" s="125"/>
      <c r="AC162" s="158" t="s">
        <v>258</v>
      </c>
      <c r="AD162" s="159"/>
      <c r="AE162" s="160" t="s">
        <v>254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235</v>
      </c>
      <c r="AT162" s="160"/>
      <c r="AU162" s="159"/>
      <c r="AV162" s="162"/>
      <c r="AW162" s="299">
        <v>4</v>
      </c>
      <c r="AX162" s="300"/>
      <c r="AY162" s="299"/>
      <c r="AZ162" s="300"/>
      <c r="BA162" s="300"/>
      <c r="BB162" s="301"/>
      <c r="BC162" s="146"/>
      <c r="BD162" s="146"/>
      <c r="BE162" s="158" t="s">
        <v>258</v>
      </c>
      <c r="BF162" s="159"/>
      <c r="BG162" s="160" t="s">
        <v>303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248</v>
      </c>
      <c r="BX162" s="159"/>
      <c r="BY162" s="162"/>
      <c r="BZ162" s="159"/>
      <c r="CA162" s="164">
        <v>9</v>
      </c>
      <c r="CB162" s="118"/>
      <c r="CC162" s="165"/>
      <c r="CD162" s="166"/>
      <c r="CE162" s="146"/>
      <c r="CF162" s="125"/>
      <c r="CG162" s="158" t="s">
        <v>258</v>
      </c>
      <c r="CH162" s="159"/>
      <c r="CI162" s="160" t="s">
        <v>304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253</v>
      </c>
      <c r="CZ162" s="159"/>
      <c r="DA162" s="162"/>
      <c r="DB162" s="159"/>
      <c r="DC162" s="164">
        <v>6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261</v>
      </c>
      <c r="B163" s="172"/>
      <c r="C163" s="173" t="s">
        <v>304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253</v>
      </c>
      <c r="T163" s="172"/>
      <c r="U163" s="175"/>
      <c r="V163" s="172"/>
      <c r="W163" s="177">
        <v>25</v>
      </c>
      <c r="X163" s="172"/>
      <c r="Y163" s="178"/>
      <c r="Z163" s="179"/>
      <c r="AA163" s="125"/>
      <c r="AB163" s="125" t="s">
        <v>46</v>
      </c>
      <c r="AC163" s="171" t="s">
        <v>267</v>
      </c>
      <c r="AD163" s="172"/>
      <c r="AE163" s="173" t="s">
        <v>305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46</v>
      </c>
      <c r="AT163" s="173"/>
      <c r="AU163" s="172"/>
      <c r="AV163" s="175"/>
      <c r="AW163" s="302">
        <v>3</v>
      </c>
      <c r="AX163" s="303"/>
      <c r="AY163" s="302"/>
      <c r="AZ163" s="303"/>
      <c r="BA163" s="303"/>
      <c r="BB163" s="304"/>
      <c r="BC163" s="146"/>
      <c r="BD163" s="146" t="s">
        <v>46</v>
      </c>
      <c r="BE163" s="171" t="s">
        <v>261</v>
      </c>
      <c r="BF163" s="172"/>
      <c r="BG163" s="173" t="s">
        <v>287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253</v>
      </c>
      <c r="BX163" s="172"/>
      <c r="BY163" s="175"/>
      <c r="BZ163" s="172"/>
      <c r="CA163" s="177">
        <v>8</v>
      </c>
      <c r="CB163" s="172"/>
      <c r="CC163" s="178"/>
      <c r="CD163" s="179"/>
      <c r="CE163" s="146"/>
      <c r="CF163" s="125" t="s">
        <v>46</v>
      </c>
      <c r="CG163" s="171" t="s">
        <v>258</v>
      </c>
      <c r="CH163" s="172"/>
      <c r="CI163" s="173" t="s">
        <v>260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237</v>
      </c>
      <c r="CZ163" s="172"/>
      <c r="DA163" s="175"/>
      <c r="DB163" s="172"/>
      <c r="DC163" s="177">
        <v>6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5" customFormat="1" ht="9.75" customHeight="1" x14ac:dyDescent="0.2">
      <c r="A164" s="225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">
      <c r="A165" s="220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1"/>
      <c r="Y165" s="221"/>
      <c r="Z165" s="222"/>
      <c r="AA165" s="125"/>
      <c r="AB165" s="125"/>
      <c r="AC165" s="220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1"/>
      <c r="BA165" s="221"/>
      <c r="BB165" s="222"/>
      <c r="BC165" s="136"/>
      <c r="BD165" s="136"/>
      <c r="BE165" s="220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1"/>
      <c r="CC165" s="221"/>
      <c r="CD165" s="222"/>
      <c r="CE165" s="136"/>
      <c r="CF165" s="125"/>
      <c r="CG165" s="220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1"/>
      <c r="DE165" s="221"/>
      <c r="DF165" s="222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">
      <c r="A166" s="158" t="s">
        <v>233</v>
      </c>
      <c r="B166" s="159"/>
      <c r="C166" s="160" t="s">
        <v>269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244</v>
      </c>
      <c r="T166" s="159"/>
      <c r="U166" s="162"/>
      <c r="V166" s="159"/>
      <c r="W166" s="164">
        <v>35</v>
      </c>
      <c r="X166" s="118"/>
      <c r="Y166" s="165"/>
      <c r="Z166" s="166"/>
      <c r="AA166" s="125"/>
      <c r="AB166" s="125"/>
      <c r="AC166" s="158" t="s">
        <v>233</v>
      </c>
      <c r="AD166" s="159"/>
      <c r="AE166" s="160" t="s">
        <v>302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248</v>
      </c>
      <c r="AV166" s="159"/>
      <c r="AW166" s="162"/>
      <c r="AX166" s="159"/>
      <c r="AY166" s="164">
        <v>16</v>
      </c>
      <c r="AZ166" s="118"/>
      <c r="BA166" s="165"/>
      <c r="BB166" s="166"/>
      <c r="BC166" s="146"/>
      <c r="BD166" s="146"/>
      <c r="BE166" s="158" t="s">
        <v>233</v>
      </c>
      <c r="BF166" s="159"/>
      <c r="BG166" s="160" t="s">
        <v>269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244</v>
      </c>
      <c r="BX166" s="159"/>
      <c r="BY166" s="162"/>
      <c r="BZ166" s="159"/>
      <c r="CA166" s="164">
        <v>33</v>
      </c>
      <c r="CB166" s="118"/>
      <c r="CC166" s="165"/>
      <c r="CD166" s="166"/>
      <c r="CE166" s="146"/>
      <c r="CF166" s="125"/>
      <c r="CG166" s="158" t="s">
        <v>233</v>
      </c>
      <c r="CH166" s="159"/>
      <c r="CI166" s="160" t="s">
        <v>269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244</v>
      </c>
      <c r="CY166" s="160"/>
      <c r="CZ166" s="159"/>
      <c r="DA166" s="162"/>
      <c r="DB166" s="164" t="s">
        <v>306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">
      <c r="A167" s="158" t="s">
        <v>238</v>
      </c>
      <c r="B167" s="159"/>
      <c r="C167" s="160" t="s">
        <v>299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237</v>
      </c>
      <c r="T167" s="159"/>
      <c r="U167" s="162"/>
      <c r="V167" s="159"/>
      <c r="W167" s="164">
        <v>23</v>
      </c>
      <c r="X167" s="118"/>
      <c r="Y167" s="165"/>
      <c r="Z167" s="166"/>
      <c r="AA167" s="125"/>
      <c r="AB167" s="125"/>
      <c r="AC167" s="158" t="s">
        <v>238</v>
      </c>
      <c r="AD167" s="159"/>
      <c r="AE167" s="160" t="s">
        <v>291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248</v>
      </c>
      <c r="AV167" s="159"/>
      <c r="AW167" s="162"/>
      <c r="AX167" s="159"/>
      <c r="AY167" s="164">
        <v>15</v>
      </c>
      <c r="AZ167" s="118"/>
      <c r="BA167" s="165"/>
      <c r="BB167" s="166"/>
      <c r="BC167" s="146"/>
      <c r="BD167" s="146"/>
      <c r="BE167" s="158" t="s">
        <v>238</v>
      </c>
      <c r="BF167" s="159"/>
      <c r="BG167" s="160" t="s">
        <v>241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235</v>
      </c>
      <c r="BX167" s="159"/>
      <c r="BY167" s="162"/>
      <c r="BZ167" s="159"/>
      <c r="CA167" s="164">
        <v>13</v>
      </c>
      <c r="CB167" s="118"/>
      <c r="CC167" s="165"/>
      <c r="CD167" s="166"/>
      <c r="CE167" s="146"/>
      <c r="CF167" s="125"/>
      <c r="CG167" s="158" t="s">
        <v>238</v>
      </c>
      <c r="CH167" s="159"/>
      <c r="CI167" s="160" t="s">
        <v>254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235</v>
      </c>
      <c r="CY167" s="160"/>
      <c r="CZ167" s="159"/>
      <c r="DA167" s="162"/>
      <c r="DB167" s="164" t="s">
        <v>307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242</v>
      </c>
      <c r="B168" s="159"/>
      <c r="C168" s="160" t="s">
        <v>298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253</v>
      </c>
      <c r="T168" s="159"/>
      <c r="U168" s="162"/>
      <c r="V168" s="159"/>
      <c r="W168" s="164">
        <v>19</v>
      </c>
      <c r="X168" s="118"/>
      <c r="Y168" s="165"/>
      <c r="Z168" s="166"/>
      <c r="AA168" s="125"/>
      <c r="AB168" s="125"/>
      <c r="AC168" s="158" t="s">
        <v>238</v>
      </c>
      <c r="AD168" s="159"/>
      <c r="AE168" s="160" t="s">
        <v>269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244</v>
      </c>
      <c r="AV168" s="159"/>
      <c r="AW168" s="162"/>
      <c r="AX168" s="159"/>
      <c r="AY168" s="164">
        <v>15</v>
      </c>
      <c r="AZ168" s="118"/>
      <c r="BA168" s="165"/>
      <c r="BB168" s="166"/>
      <c r="BC168" s="146"/>
      <c r="BD168" s="146"/>
      <c r="BE168" s="158" t="s">
        <v>242</v>
      </c>
      <c r="BF168" s="159"/>
      <c r="BG168" s="160" t="s">
        <v>302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248</v>
      </c>
      <c r="BX168" s="159"/>
      <c r="BY168" s="162"/>
      <c r="BZ168" s="159"/>
      <c r="CA168" s="164">
        <v>12</v>
      </c>
      <c r="CB168" s="118"/>
      <c r="CC168" s="165"/>
      <c r="CD168" s="166"/>
      <c r="CE168" s="146"/>
      <c r="CF168" s="125"/>
      <c r="CG168" s="158" t="s">
        <v>238</v>
      </c>
      <c r="CH168" s="159"/>
      <c r="CI168" s="160" t="s">
        <v>304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253</v>
      </c>
      <c r="CY168" s="160"/>
      <c r="CZ168" s="159"/>
      <c r="DA168" s="162"/>
      <c r="DB168" s="164" t="s">
        <v>307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263</v>
      </c>
      <c r="B169" s="159"/>
      <c r="C169" s="160" t="s">
        <v>272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245</v>
      </c>
      <c r="T169" s="159"/>
      <c r="U169" s="162"/>
      <c r="V169" s="159"/>
      <c r="W169" s="164">
        <v>15</v>
      </c>
      <c r="X169" s="118"/>
      <c r="Y169" s="165"/>
      <c r="Z169" s="166"/>
      <c r="AA169" s="125"/>
      <c r="AB169" s="125"/>
      <c r="AC169" s="158" t="s">
        <v>263</v>
      </c>
      <c r="AD169" s="159"/>
      <c r="AE169" s="160" t="s">
        <v>280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245</v>
      </c>
      <c r="AV169" s="159"/>
      <c r="AW169" s="162"/>
      <c r="AX169" s="159"/>
      <c r="AY169" s="164">
        <v>13</v>
      </c>
      <c r="AZ169" s="118"/>
      <c r="BA169" s="165"/>
      <c r="BB169" s="166"/>
      <c r="BC169" s="146"/>
      <c r="BD169" s="146"/>
      <c r="BE169" s="158" t="s">
        <v>242</v>
      </c>
      <c r="BF169" s="159"/>
      <c r="BG169" s="160" t="s">
        <v>272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245</v>
      </c>
      <c r="BX169" s="159"/>
      <c r="BY169" s="162"/>
      <c r="BZ169" s="159"/>
      <c r="CA169" s="164">
        <v>12</v>
      </c>
      <c r="CB169" s="118"/>
      <c r="CC169" s="165"/>
      <c r="CD169" s="166"/>
      <c r="CE169" s="146"/>
      <c r="CF169" s="125"/>
      <c r="CG169" s="158" t="s">
        <v>238</v>
      </c>
      <c r="CH169" s="159"/>
      <c r="CI169" s="160" t="s">
        <v>260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237</v>
      </c>
      <c r="CY169" s="160"/>
      <c r="CZ169" s="159"/>
      <c r="DA169" s="162"/>
      <c r="DB169" s="164" t="s">
        <v>307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246</v>
      </c>
      <c r="B170" s="159"/>
      <c r="C170" s="160" t="s">
        <v>260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237</v>
      </c>
      <c r="T170" s="159"/>
      <c r="U170" s="162"/>
      <c r="V170" s="159"/>
      <c r="W170" s="164">
        <v>14</v>
      </c>
      <c r="X170" s="118"/>
      <c r="Y170" s="165"/>
      <c r="Z170" s="166"/>
      <c r="AA170" s="125"/>
      <c r="AB170" s="125"/>
      <c r="AC170" s="158" t="s">
        <v>246</v>
      </c>
      <c r="AD170" s="159"/>
      <c r="AE170" s="160" t="s">
        <v>287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253</v>
      </c>
      <c r="AV170" s="159"/>
      <c r="AW170" s="162"/>
      <c r="AX170" s="159"/>
      <c r="AY170" s="164">
        <v>8</v>
      </c>
      <c r="AZ170" s="118"/>
      <c r="BA170" s="165"/>
      <c r="BB170" s="166"/>
      <c r="BC170" s="146"/>
      <c r="BD170" s="146"/>
      <c r="BE170" s="158" t="s">
        <v>246</v>
      </c>
      <c r="BF170" s="159"/>
      <c r="BG170" s="160" t="s">
        <v>260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237</v>
      </c>
      <c r="BX170" s="159"/>
      <c r="BY170" s="162"/>
      <c r="BZ170" s="159"/>
      <c r="CA170" s="164">
        <v>6</v>
      </c>
      <c r="CB170" s="118"/>
      <c r="CC170" s="165"/>
      <c r="CD170" s="166"/>
      <c r="CE170" s="146"/>
      <c r="CF170" s="125"/>
      <c r="CG170" s="158" t="s">
        <v>238</v>
      </c>
      <c r="CH170" s="159"/>
      <c r="CI170" s="160" t="s">
        <v>308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235</v>
      </c>
      <c r="CY170" s="160"/>
      <c r="CZ170" s="159"/>
      <c r="DA170" s="162"/>
      <c r="DB170" s="164" t="s">
        <v>307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249</v>
      </c>
      <c r="B171" s="159"/>
      <c r="C171" s="160" t="s">
        <v>241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235</v>
      </c>
      <c r="T171" s="159"/>
      <c r="U171" s="162"/>
      <c r="V171" s="159"/>
      <c r="W171" s="164">
        <v>9</v>
      </c>
      <c r="X171" s="118"/>
      <c r="Y171" s="165"/>
      <c r="Z171" s="166"/>
      <c r="AA171" s="125"/>
      <c r="AB171" s="125"/>
      <c r="AC171" s="158" t="s">
        <v>249</v>
      </c>
      <c r="AD171" s="159"/>
      <c r="AE171" s="160" t="s">
        <v>303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248</v>
      </c>
      <c r="AV171" s="159"/>
      <c r="AW171" s="162"/>
      <c r="AX171" s="159"/>
      <c r="AY171" s="164">
        <v>7</v>
      </c>
      <c r="AZ171" s="118"/>
      <c r="BA171" s="165"/>
      <c r="BB171" s="166"/>
      <c r="BC171" s="146"/>
      <c r="BD171" s="146"/>
      <c r="BE171" s="158" t="s">
        <v>249</v>
      </c>
      <c r="BF171" s="159"/>
      <c r="BG171" s="160" t="s">
        <v>298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253</v>
      </c>
      <c r="BX171" s="159"/>
      <c r="BY171" s="162"/>
      <c r="BZ171" s="159"/>
      <c r="CA171" s="164">
        <v>5</v>
      </c>
      <c r="CB171" s="118"/>
      <c r="CC171" s="165"/>
      <c r="CD171" s="166"/>
      <c r="CE171" s="146"/>
      <c r="CF171" s="125"/>
      <c r="CG171" s="158" t="s">
        <v>238</v>
      </c>
      <c r="CH171" s="159"/>
      <c r="CI171" s="160" t="s">
        <v>272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245</v>
      </c>
      <c r="CY171" s="160"/>
      <c r="CZ171" s="159"/>
      <c r="DA171" s="162"/>
      <c r="DB171" s="164" t="s">
        <v>307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251</v>
      </c>
      <c r="B172" s="159"/>
      <c r="C172" s="160" t="s">
        <v>291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248</v>
      </c>
      <c r="T172" s="159"/>
      <c r="U172" s="162"/>
      <c r="V172" s="159"/>
      <c r="W172" s="164">
        <v>8</v>
      </c>
      <c r="X172" s="118"/>
      <c r="Y172" s="165"/>
      <c r="Z172" s="166"/>
      <c r="AA172" s="125"/>
      <c r="AB172" s="125"/>
      <c r="AC172" s="158" t="s">
        <v>249</v>
      </c>
      <c r="AD172" s="159"/>
      <c r="AE172" s="160" t="s">
        <v>308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235</v>
      </c>
      <c r="AV172" s="159"/>
      <c r="AW172" s="162"/>
      <c r="AX172" s="159"/>
      <c r="AY172" s="164">
        <v>7</v>
      </c>
      <c r="AZ172" s="118"/>
      <c r="BA172" s="165"/>
      <c r="BB172" s="166"/>
      <c r="BC172" s="146"/>
      <c r="BD172" s="146"/>
      <c r="BE172" s="158" t="s">
        <v>249</v>
      </c>
      <c r="BF172" s="159"/>
      <c r="BG172" s="160" t="s">
        <v>280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245</v>
      </c>
      <c r="BX172" s="159"/>
      <c r="BY172" s="162"/>
      <c r="BZ172" s="159"/>
      <c r="CA172" s="164">
        <v>5</v>
      </c>
      <c r="CB172" s="118"/>
      <c r="CC172" s="165"/>
      <c r="CD172" s="166"/>
      <c r="CE172" s="146"/>
      <c r="CF172" s="125"/>
      <c r="CG172" s="158" t="s">
        <v>238</v>
      </c>
      <c r="CH172" s="159"/>
      <c r="CI172" s="160" t="s">
        <v>299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237</v>
      </c>
      <c r="CY172" s="160"/>
      <c r="CZ172" s="159"/>
      <c r="DA172" s="162"/>
      <c r="DB172" s="164" t="s">
        <v>309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255</v>
      </c>
      <c r="B173" s="159"/>
      <c r="C173" s="160" t="s">
        <v>302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248</v>
      </c>
      <c r="T173" s="159"/>
      <c r="U173" s="162"/>
      <c r="V173" s="159"/>
      <c r="W173" s="164">
        <v>7</v>
      </c>
      <c r="X173" s="118"/>
      <c r="Y173" s="165"/>
      <c r="Z173" s="166"/>
      <c r="AA173" s="125"/>
      <c r="AB173" s="125"/>
      <c r="AC173" s="158" t="s">
        <v>249</v>
      </c>
      <c r="AD173" s="159"/>
      <c r="AE173" s="160" t="s">
        <v>272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245</v>
      </c>
      <c r="AV173" s="159"/>
      <c r="AW173" s="162"/>
      <c r="AX173" s="159"/>
      <c r="AY173" s="164">
        <v>7</v>
      </c>
      <c r="AZ173" s="118"/>
      <c r="BA173" s="165"/>
      <c r="BB173" s="166"/>
      <c r="BC173" s="146"/>
      <c r="BD173" s="146"/>
      <c r="BE173" s="158" t="s">
        <v>267</v>
      </c>
      <c r="BF173" s="159"/>
      <c r="BG173" s="160" t="s">
        <v>295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46</v>
      </c>
      <c r="BX173" s="159"/>
      <c r="BY173" s="162"/>
      <c r="BZ173" s="159"/>
      <c r="CA173" s="164">
        <v>3</v>
      </c>
      <c r="CB173" s="118"/>
      <c r="CC173" s="165"/>
      <c r="CD173" s="166"/>
      <c r="CE173" s="146"/>
      <c r="CF173" s="125"/>
      <c r="CG173" s="158" t="s">
        <v>238</v>
      </c>
      <c r="CH173" s="159"/>
      <c r="CI173" s="160" t="s">
        <v>241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235</v>
      </c>
      <c r="CY173" s="160"/>
      <c r="CZ173" s="159"/>
      <c r="DA173" s="162"/>
      <c r="DB173" s="164" t="s">
        <v>309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255</v>
      </c>
      <c r="B174" s="159"/>
      <c r="C174" s="160" t="s">
        <v>280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245</v>
      </c>
      <c r="T174" s="159"/>
      <c r="U174" s="162"/>
      <c r="V174" s="159"/>
      <c r="W174" s="164">
        <v>7</v>
      </c>
      <c r="X174" s="118"/>
      <c r="Y174" s="165"/>
      <c r="Z174" s="166"/>
      <c r="AA174" s="125"/>
      <c r="AB174" s="125"/>
      <c r="AC174" s="158" t="s">
        <v>258</v>
      </c>
      <c r="AD174" s="159"/>
      <c r="AE174" s="160" t="s">
        <v>304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253</v>
      </c>
      <c r="AV174" s="159"/>
      <c r="AW174" s="162"/>
      <c r="AX174" s="159"/>
      <c r="AY174" s="164">
        <v>6</v>
      </c>
      <c r="AZ174" s="118"/>
      <c r="BA174" s="165"/>
      <c r="BB174" s="166"/>
      <c r="BC174" s="146"/>
      <c r="BD174" s="146"/>
      <c r="BE174" s="158" t="s">
        <v>267</v>
      </c>
      <c r="BF174" s="159"/>
      <c r="BG174" s="160" t="s">
        <v>46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46</v>
      </c>
      <c r="BX174" s="159"/>
      <c r="BY174" s="162"/>
      <c r="BZ174" s="159"/>
      <c r="CA174" s="164" t="s">
        <v>46</v>
      </c>
      <c r="CB174" s="118"/>
      <c r="CC174" s="165"/>
      <c r="CD174" s="166"/>
      <c r="CE174" s="146"/>
      <c r="CF174" s="125"/>
      <c r="CG174" s="158" t="s">
        <v>267</v>
      </c>
      <c r="CH174" s="159"/>
      <c r="CI174" s="160" t="s">
        <v>46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46</v>
      </c>
      <c r="CY174" s="160"/>
      <c r="CZ174" s="159"/>
      <c r="DA174" s="162"/>
      <c r="DB174" s="164" t="s">
        <v>46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71" t="s">
        <v>267</v>
      </c>
      <c r="B175" s="172"/>
      <c r="C175" s="173" t="s">
        <v>305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46</v>
      </c>
      <c r="T175" s="172"/>
      <c r="U175" s="175"/>
      <c r="V175" s="172"/>
      <c r="W175" s="177">
        <v>6</v>
      </c>
      <c r="X175" s="172"/>
      <c r="Y175" s="178"/>
      <c r="Z175" s="179"/>
      <c r="AA175" s="125"/>
      <c r="AB175" s="125" t="s">
        <v>46</v>
      </c>
      <c r="AC175" s="171" t="s">
        <v>261</v>
      </c>
      <c r="AD175" s="172"/>
      <c r="AE175" s="173" t="s">
        <v>310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235</v>
      </c>
      <c r="AV175" s="172"/>
      <c r="AW175" s="175"/>
      <c r="AX175" s="172"/>
      <c r="AY175" s="177">
        <v>4</v>
      </c>
      <c r="AZ175" s="172"/>
      <c r="BA175" s="178"/>
      <c r="BB175" s="179"/>
      <c r="BC175" s="146"/>
      <c r="BD175" s="146" t="s">
        <v>46</v>
      </c>
      <c r="BE175" s="171" t="s">
        <v>267</v>
      </c>
      <c r="BF175" s="172"/>
      <c r="BG175" s="173" t="s">
        <v>46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46</v>
      </c>
      <c r="BX175" s="172"/>
      <c r="BY175" s="175"/>
      <c r="BZ175" s="172"/>
      <c r="CA175" s="177" t="s">
        <v>46</v>
      </c>
      <c r="CB175" s="172"/>
      <c r="CC175" s="178"/>
      <c r="CD175" s="179"/>
      <c r="CE175" s="146"/>
      <c r="CF175" s="125" t="s">
        <v>46</v>
      </c>
      <c r="CG175" s="171" t="s">
        <v>267</v>
      </c>
      <c r="CH175" s="172"/>
      <c r="CI175" s="173" t="s">
        <v>46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46</v>
      </c>
      <c r="CY175" s="173"/>
      <c r="CZ175" s="172"/>
      <c r="DA175" s="175"/>
      <c r="DB175" s="177" t="s">
        <v>46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">
      <c r="A176" s="225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">
      <c r="A177" s="220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1"/>
      <c r="Y177" s="221"/>
      <c r="Z177" s="222"/>
      <c r="AA177" s="125"/>
      <c r="AB177" s="125"/>
      <c r="AC177" s="220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1"/>
      <c r="BA177" s="221"/>
      <c r="BB177" s="222"/>
      <c r="BC177" s="136"/>
      <c r="BD177" s="136"/>
      <c r="BE177" s="220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1"/>
      <c r="CC177" s="221"/>
      <c r="CD177" s="222"/>
      <c r="CE177" s="136"/>
      <c r="CF177" s="125"/>
      <c r="CG177" s="220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1"/>
      <c r="DE177" s="221"/>
      <c r="DF177" s="222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">
      <c r="A178" s="158" t="s">
        <v>233</v>
      </c>
      <c r="B178" s="159"/>
      <c r="C178" s="160" t="s">
        <v>241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235</v>
      </c>
      <c r="R178" s="160"/>
      <c r="S178" s="159"/>
      <c r="T178" s="162"/>
      <c r="U178" s="299"/>
      <c r="V178" s="299">
        <v>0.96428571428571419</v>
      </c>
      <c r="W178" s="299"/>
      <c r="X178" s="300"/>
      <c r="Y178" s="300"/>
      <c r="Z178" s="301"/>
      <c r="AA178" s="125"/>
      <c r="AB178" s="125"/>
      <c r="AC178" s="158" t="s">
        <v>233</v>
      </c>
      <c r="AD178" s="159"/>
      <c r="AE178" s="160" t="s">
        <v>241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235</v>
      </c>
      <c r="AT178" s="160"/>
      <c r="AU178" s="159"/>
      <c r="AV178" s="162"/>
      <c r="AW178" s="299"/>
      <c r="AX178" s="299">
        <v>0.10714285714285714</v>
      </c>
      <c r="AY178" s="299"/>
      <c r="AZ178" s="300"/>
      <c r="BA178" s="300"/>
      <c r="BB178" s="301"/>
      <c r="BC178" s="146"/>
      <c r="BD178" s="146"/>
      <c r="BE178" s="158" t="s">
        <v>233</v>
      </c>
      <c r="BF178" s="159"/>
      <c r="BG178" s="160" t="s">
        <v>302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248</v>
      </c>
      <c r="BV178" s="160"/>
      <c r="BW178" s="159"/>
      <c r="BX178" s="162"/>
      <c r="BY178" s="299"/>
      <c r="BZ178" s="299">
        <v>1.8000000000000003</v>
      </c>
      <c r="CA178" s="299"/>
      <c r="CB178" s="300"/>
      <c r="CC178" s="300"/>
      <c r="CD178" s="301"/>
      <c r="CE178" s="146"/>
      <c r="CF178" s="125"/>
      <c r="CG178" s="158" t="s">
        <v>267</v>
      </c>
      <c r="CH178" s="159"/>
      <c r="CI178" s="160" t="s">
        <v>46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46</v>
      </c>
      <c r="CZ178" s="159"/>
      <c r="DA178" s="162"/>
      <c r="DB178" s="159"/>
      <c r="DC178" s="189"/>
      <c r="DD178" s="164" t="s">
        <v>46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">
      <c r="A179" s="158" t="s">
        <v>238</v>
      </c>
      <c r="B179" s="159"/>
      <c r="C179" s="160" t="s">
        <v>302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248</v>
      </c>
      <c r="R179" s="160"/>
      <c r="S179" s="159"/>
      <c r="T179" s="162"/>
      <c r="U179" s="299"/>
      <c r="V179" s="299">
        <v>1.05</v>
      </c>
      <c r="W179" s="299"/>
      <c r="X179" s="300"/>
      <c r="Y179" s="300"/>
      <c r="Z179" s="301"/>
      <c r="AA179" s="125"/>
      <c r="AB179" s="125"/>
      <c r="AC179" s="158" t="s">
        <v>238</v>
      </c>
      <c r="AD179" s="159"/>
      <c r="AE179" s="160" t="s">
        <v>260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237</v>
      </c>
      <c r="AT179" s="160"/>
      <c r="AU179" s="159"/>
      <c r="AV179" s="162"/>
      <c r="AW179" s="299"/>
      <c r="AX179" s="299">
        <v>0.28124999999999994</v>
      </c>
      <c r="AY179" s="299"/>
      <c r="AZ179" s="300"/>
      <c r="BA179" s="300"/>
      <c r="BB179" s="301"/>
      <c r="BC179" s="146"/>
      <c r="BD179" s="146"/>
      <c r="BE179" s="158" t="s">
        <v>238</v>
      </c>
      <c r="BF179" s="159"/>
      <c r="BG179" s="160" t="s">
        <v>272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245</v>
      </c>
      <c r="BV179" s="160"/>
      <c r="BW179" s="159"/>
      <c r="BX179" s="162"/>
      <c r="BY179" s="299"/>
      <c r="BZ179" s="299">
        <v>1.5652173913043479</v>
      </c>
      <c r="CA179" s="299"/>
      <c r="CB179" s="300"/>
      <c r="CC179" s="300"/>
      <c r="CD179" s="301"/>
      <c r="CE179" s="146"/>
      <c r="CF179" s="125"/>
      <c r="CG179" s="158" t="s">
        <v>267</v>
      </c>
      <c r="CH179" s="159"/>
      <c r="CI179" s="160" t="s">
        <v>46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46</v>
      </c>
      <c r="CZ179" s="159"/>
      <c r="DA179" s="162"/>
      <c r="DB179" s="159"/>
      <c r="DC179" s="189"/>
      <c r="DD179" s="164" t="s">
        <v>46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242</v>
      </c>
      <c r="B180" s="159"/>
      <c r="C180" s="160" t="s">
        <v>269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244</v>
      </c>
      <c r="R180" s="160"/>
      <c r="S180" s="159"/>
      <c r="T180" s="162"/>
      <c r="U180" s="299"/>
      <c r="V180" s="299">
        <v>1.1797752808988764</v>
      </c>
      <c r="W180" s="299"/>
      <c r="X180" s="300"/>
      <c r="Y180" s="300"/>
      <c r="Z180" s="301"/>
      <c r="AA180" s="125"/>
      <c r="AB180" s="125"/>
      <c r="AC180" s="158" t="s">
        <v>242</v>
      </c>
      <c r="AD180" s="159"/>
      <c r="AE180" s="160" t="s">
        <v>298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253</v>
      </c>
      <c r="AT180" s="160"/>
      <c r="AU180" s="159"/>
      <c r="AV180" s="162"/>
      <c r="AW180" s="299"/>
      <c r="AX180" s="299">
        <v>0.3</v>
      </c>
      <c r="AY180" s="299"/>
      <c r="AZ180" s="300"/>
      <c r="BA180" s="300"/>
      <c r="BB180" s="301"/>
      <c r="BC180" s="146"/>
      <c r="BD180" s="146"/>
      <c r="BE180" s="158" t="s">
        <v>242</v>
      </c>
      <c r="BF180" s="159"/>
      <c r="BG180" s="160" t="s">
        <v>241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235</v>
      </c>
      <c r="BV180" s="160"/>
      <c r="BW180" s="159"/>
      <c r="BX180" s="162"/>
      <c r="BY180" s="299"/>
      <c r="BZ180" s="299">
        <v>1.3928571428571428</v>
      </c>
      <c r="CA180" s="299"/>
      <c r="CB180" s="300"/>
      <c r="CC180" s="300"/>
      <c r="CD180" s="301"/>
      <c r="CE180" s="146"/>
      <c r="CF180" s="125"/>
      <c r="CG180" s="158" t="s">
        <v>267</v>
      </c>
      <c r="CH180" s="159"/>
      <c r="CI180" s="160" t="s">
        <v>46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46</v>
      </c>
      <c r="CZ180" s="159"/>
      <c r="DA180" s="162"/>
      <c r="DB180" s="159"/>
      <c r="DC180" s="189"/>
      <c r="DD180" s="164" t="s">
        <v>46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263</v>
      </c>
      <c r="B181" s="159"/>
      <c r="C181" s="160" t="s">
        <v>260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237</v>
      </c>
      <c r="R181" s="160"/>
      <c r="S181" s="159"/>
      <c r="T181" s="162"/>
      <c r="U181" s="299"/>
      <c r="V181" s="299">
        <v>1.3124999999999998</v>
      </c>
      <c r="W181" s="299"/>
      <c r="X181" s="300"/>
      <c r="Y181" s="300"/>
      <c r="Z181" s="301"/>
      <c r="AA181" s="125"/>
      <c r="AB181" s="125"/>
      <c r="AC181" s="158" t="s">
        <v>263</v>
      </c>
      <c r="AD181" s="159"/>
      <c r="AE181" s="160" t="s">
        <v>299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237</v>
      </c>
      <c r="AT181" s="160"/>
      <c r="AU181" s="159"/>
      <c r="AV181" s="162"/>
      <c r="AW181" s="299"/>
      <c r="AX181" s="299">
        <v>0.40909090909090906</v>
      </c>
      <c r="AY181" s="299"/>
      <c r="AZ181" s="300"/>
      <c r="BA181" s="300"/>
      <c r="BB181" s="301"/>
      <c r="BC181" s="146"/>
      <c r="BD181" s="146"/>
      <c r="BE181" s="158" t="s">
        <v>263</v>
      </c>
      <c r="BF181" s="159"/>
      <c r="BG181" s="160" t="s">
        <v>269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244</v>
      </c>
      <c r="BV181" s="160"/>
      <c r="BW181" s="159"/>
      <c r="BX181" s="162"/>
      <c r="BY181" s="299"/>
      <c r="BZ181" s="299">
        <v>1.1123595505617978</v>
      </c>
      <c r="CA181" s="299"/>
      <c r="CB181" s="300"/>
      <c r="CC181" s="300"/>
      <c r="CD181" s="301"/>
      <c r="CE181" s="146"/>
      <c r="CF181" s="125"/>
      <c r="CG181" s="158" t="s">
        <v>267</v>
      </c>
      <c r="CH181" s="159"/>
      <c r="CI181" s="160" t="s">
        <v>46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46</v>
      </c>
      <c r="CZ181" s="159"/>
      <c r="DA181" s="162"/>
      <c r="DB181" s="159"/>
      <c r="DC181" s="189"/>
      <c r="DD181" s="164" t="s">
        <v>46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246</v>
      </c>
      <c r="B182" s="159"/>
      <c r="C182" s="160" t="s">
        <v>298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253</v>
      </c>
      <c r="R182" s="160"/>
      <c r="S182" s="159"/>
      <c r="T182" s="162"/>
      <c r="U182" s="299"/>
      <c r="V182" s="299">
        <v>1.9</v>
      </c>
      <c r="W182" s="299"/>
      <c r="X182" s="300"/>
      <c r="Y182" s="300"/>
      <c r="Z182" s="301"/>
      <c r="AA182" s="125"/>
      <c r="AB182" s="125"/>
      <c r="AC182" s="158" t="s">
        <v>246</v>
      </c>
      <c r="AD182" s="159"/>
      <c r="AE182" s="160" t="s">
        <v>269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244</v>
      </c>
      <c r="AT182" s="160"/>
      <c r="AU182" s="159"/>
      <c r="AV182" s="162"/>
      <c r="AW182" s="299"/>
      <c r="AX182" s="299">
        <v>0.5056179775280899</v>
      </c>
      <c r="AY182" s="299"/>
      <c r="AZ182" s="300"/>
      <c r="BA182" s="300"/>
      <c r="BB182" s="301"/>
      <c r="BC182" s="146"/>
      <c r="BD182" s="146"/>
      <c r="BE182" s="158" t="s">
        <v>246</v>
      </c>
      <c r="BF182" s="159"/>
      <c r="BG182" s="160" t="s">
        <v>260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237</v>
      </c>
      <c r="BV182" s="160"/>
      <c r="BW182" s="159"/>
      <c r="BX182" s="162"/>
      <c r="BY182" s="299"/>
      <c r="BZ182" s="299">
        <v>0.56249999999999989</v>
      </c>
      <c r="CA182" s="299"/>
      <c r="CB182" s="300"/>
      <c r="CC182" s="300"/>
      <c r="CD182" s="301"/>
      <c r="CE182" s="146"/>
      <c r="CF182" s="125"/>
      <c r="CG182" s="158" t="s">
        <v>267</v>
      </c>
      <c r="CH182" s="159"/>
      <c r="CI182" s="160" t="s">
        <v>46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46</v>
      </c>
      <c r="CZ182" s="159"/>
      <c r="DA182" s="162"/>
      <c r="DB182" s="159"/>
      <c r="DC182" s="189"/>
      <c r="DD182" s="164" t="s">
        <v>46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249</v>
      </c>
      <c r="B183" s="159"/>
      <c r="C183" s="160" t="s">
        <v>272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245</v>
      </c>
      <c r="R183" s="160"/>
      <c r="S183" s="159"/>
      <c r="T183" s="162"/>
      <c r="U183" s="299"/>
      <c r="V183" s="299">
        <v>1.956521739130435</v>
      </c>
      <c r="W183" s="299"/>
      <c r="X183" s="300"/>
      <c r="Y183" s="300"/>
      <c r="Z183" s="301"/>
      <c r="AA183" s="125"/>
      <c r="AB183" s="125"/>
      <c r="AC183" s="158" t="s">
        <v>249</v>
      </c>
      <c r="AD183" s="159"/>
      <c r="AE183" s="160" t="s">
        <v>272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245</v>
      </c>
      <c r="AT183" s="160"/>
      <c r="AU183" s="159"/>
      <c r="AV183" s="162"/>
      <c r="AW183" s="299"/>
      <c r="AX183" s="299">
        <v>0.91304347826086962</v>
      </c>
      <c r="AY183" s="299"/>
      <c r="AZ183" s="300"/>
      <c r="BA183" s="300"/>
      <c r="BB183" s="301"/>
      <c r="BC183" s="146"/>
      <c r="BD183" s="146"/>
      <c r="BE183" s="158" t="s">
        <v>249</v>
      </c>
      <c r="BF183" s="159"/>
      <c r="BG183" s="160" t="s">
        <v>298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253</v>
      </c>
      <c r="BV183" s="160"/>
      <c r="BW183" s="159"/>
      <c r="BX183" s="162"/>
      <c r="BY183" s="299"/>
      <c r="BZ183" s="299">
        <v>0.5</v>
      </c>
      <c r="CA183" s="299"/>
      <c r="CB183" s="300"/>
      <c r="CC183" s="300"/>
      <c r="CD183" s="301"/>
      <c r="CE183" s="146"/>
      <c r="CF183" s="125"/>
      <c r="CG183" s="158" t="s">
        <v>267</v>
      </c>
      <c r="CH183" s="159"/>
      <c r="CI183" s="160" t="s">
        <v>46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46</v>
      </c>
      <c r="CZ183" s="159"/>
      <c r="DA183" s="162"/>
      <c r="DB183" s="159"/>
      <c r="DC183" s="189"/>
      <c r="DD183" s="164" t="s">
        <v>46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251</v>
      </c>
      <c r="B184" s="159"/>
      <c r="C184" s="160" t="s">
        <v>299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237</v>
      </c>
      <c r="R184" s="160"/>
      <c r="S184" s="159"/>
      <c r="T184" s="162"/>
      <c r="U184" s="299"/>
      <c r="V184" s="299">
        <v>3.1363636363636362</v>
      </c>
      <c r="W184" s="299"/>
      <c r="X184" s="300"/>
      <c r="Y184" s="300"/>
      <c r="Z184" s="301"/>
      <c r="AA184" s="125"/>
      <c r="AB184" s="125"/>
      <c r="AC184" s="158" t="s">
        <v>251</v>
      </c>
      <c r="AD184" s="159"/>
      <c r="AE184" s="160" t="s">
        <v>302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248</v>
      </c>
      <c r="AT184" s="160"/>
      <c r="AU184" s="159"/>
      <c r="AV184" s="162"/>
      <c r="AW184" s="299"/>
      <c r="AX184" s="299">
        <v>2.4000000000000004</v>
      </c>
      <c r="AY184" s="299"/>
      <c r="AZ184" s="300"/>
      <c r="BA184" s="300"/>
      <c r="BB184" s="301"/>
      <c r="BC184" s="146"/>
      <c r="BD184" s="146"/>
      <c r="BE184" s="158" t="s">
        <v>251</v>
      </c>
      <c r="BF184" s="159"/>
      <c r="BG184" s="160" t="s">
        <v>299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237</v>
      </c>
      <c r="BV184" s="160"/>
      <c r="BW184" s="159"/>
      <c r="BX184" s="162"/>
      <c r="BY184" s="299"/>
      <c r="BZ184" s="299">
        <v>0.40909090909090906</v>
      </c>
      <c r="CA184" s="299"/>
      <c r="CB184" s="300"/>
      <c r="CC184" s="300"/>
      <c r="CD184" s="301"/>
      <c r="CE184" s="146"/>
      <c r="CF184" s="125"/>
      <c r="CG184" s="158" t="s">
        <v>267</v>
      </c>
      <c r="CH184" s="159"/>
      <c r="CI184" s="160" t="s">
        <v>46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46</v>
      </c>
      <c r="CZ184" s="159"/>
      <c r="DA184" s="162"/>
      <c r="DB184" s="159"/>
      <c r="DC184" s="189"/>
      <c r="DD184" s="164" t="s">
        <v>46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267</v>
      </c>
      <c r="B185" s="159"/>
      <c r="C185" s="160" t="s">
        <v>46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46</v>
      </c>
      <c r="R185" s="160"/>
      <c r="S185" s="159"/>
      <c r="T185" s="162"/>
      <c r="U185" s="299"/>
      <c r="V185" s="299" t="s">
        <v>46</v>
      </c>
      <c r="W185" s="299"/>
      <c r="X185" s="300"/>
      <c r="Y185" s="300"/>
      <c r="Z185" s="301"/>
      <c r="AA185" s="125"/>
      <c r="AB185" s="125"/>
      <c r="AC185" s="158" t="s">
        <v>267</v>
      </c>
      <c r="AD185" s="159"/>
      <c r="AE185" s="160" t="s">
        <v>46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46</v>
      </c>
      <c r="AT185" s="160"/>
      <c r="AU185" s="159"/>
      <c r="AV185" s="162"/>
      <c r="AW185" s="299"/>
      <c r="AX185" s="299" t="s">
        <v>46</v>
      </c>
      <c r="AY185" s="299"/>
      <c r="AZ185" s="300"/>
      <c r="BA185" s="300"/>
      <c r="BB185" s="301"/>
      <c r="BC185" s="146"/>
      <c r="BD185" s="146"/>
      <c r="BE185" s="158" t="s">
        <v>267</v>
      </c>
      <c r="BF185" s="159"/>
      <c r="BG185" s="160" t="s">
        <v>46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46</v>
      </c>
      <c r="BV185" s="160"/>
      <c r="BW185" s="159"/>
      <c r="BX185" s="162"/>
      <c r="BY185" s="299"/>
      <c r="BZ185" s="299" t="s">
        <v>46</v>
      </c>
      <c r="CA185" s="299"/>
      <c r="CB185" s="300"/>
      <c r="CC185" s="300"/>
      <c r="CD185" s="301"/>
      <c r="CE185" s="146"/>
      <c r="CF185" s="125"/>
      <c r="CG185" s="158" t="s">
        <v>267</v>
      </c>
      <c r="CH185" s="159"/>
      <c r="CI185" s="160" t="s">
        <v>46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46</v>
      </c>
      <c r="CZ185" s="159"/>
      <c r="DA185" s="162"/>
      <c r="DB185" s="159"/>
      <c r="DC185" s="189"/>
      <c r="DD185" s="164" t="s">
        <v>46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267</v>
      </c>
      <c r="B186" s="159"/>
      <c r="C186" s="160" t="s">
        <v>46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46</v>
      </c>
      <c r="R186" s="160"/>
      <c r="S186" s="159"/>
      <c r="T186" s="162"/>
      <c r="U186" s="299"/>
      <c r="V186" s="299" t="s">
        <v>46</v>
      </c>
      <c r="W186" s="299"/>
      <c r="X186" s="300"/>
      <c r="Y186" s="300"/>
      <c r="Z186" s="301"/>
      <c r="AA186" s="125"/>
      <c r="AB186" s="125"/>
      <c r="AC186" s="158" t="s">
        <v>267</v>
      </c>
      <c r="AD186" s="159"/>
      <c r="AE186" s="160" t="s">
        <v>46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46</v>
      </c>
      <c r="AT186" s="160"/>
      <c r="AU186" s="159"/>
      <c r="AV186" s="162"/>
      <c r="AW186" s="299"/>
      <c r="AX186" s="299" t="s">
        <v>46</v>
      </c>
      <c r="AY186" s="299"/>
      <c r="AZ186" s="300"/>
      <c r="BA186" s="300"/>
      <c r="BB186" s="301"/>
      <c r="BC186" s="146"/>
      <c r="BD186" s="146"/>
      <c r="BE186" s="158" t="s">
        <v>267</v>
      </c>
      <c r="BF186" s="159"/>
      <c r="BG186" s="160" t="s">
        <v>46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46</v>
      </c>
      <c r="BV186" s="160"/>
      <c r="BW186" s="159"/>
      <c r="BX186" s="162"/>
      <c r="BY186" s="299"/>
      <c r="BZ186" s="299" t="s">
        <v>46</v>
      </c>
      <c r="CA186" s="299"/>
      <c r="CB186" s="300"/>
      <c r="CC186" s="300"/>
      <c r="CD186" s="301"/>
      <c r="CE186" s="146"/>
      <c r="CF186" s="125"/>
      <c r="CG186" s="158" t="s">
        <v>267</v>
      </c>
      <c r="CH186" s="159"/>
      <c r="CI186" s="160" t="s">
        <v>46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46</v>
      </c>
      <c r="CZ186" s="159"/>
      <c r="DA186" s="162"/>
      <c r="DB186" s="159"/>
      <c r="DC186" s="189"/>
      <c r="DD186" s="164" t="s">
        <v>46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71" t="s">
        <v>267</v>
      </c>
      <c r="B187" s="172"/>
      <c r="C187" s="173" t="s">
        <v>46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46</v>
      </c>
      <c r="R187" s="173"/>
      <c r="S187" s="172"/>
      <c r="T187" s="175"/>
      <c r="U187" s="302"/>
      <c r="V187" s="302" t="s">
        <v>46</v>
      </c>
      <c r="W187" s="302"/>
      <c r="X187" s="303"/>
      <c r="Y187" s="303"/>
      <c r="Z187" s="304"/>
      <c r="AA187" s="125"/>
      <c r="AB187" s="125" t="s">
        <v>46</v>
      </c>
      <c r="AC187" s="171" t="s">
        <v>267</v>
      </c>
      <c r="AD187" s="172"/>
      <c r="AE187" s="173" t="s">
        <v>46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46</v>
      </c>
      <c r="AT187" s="173"/>
      <c r="AU187" s="172"/>
      <c r="AV187" s="175"/>
      <c r="AW187" s="302"/>
      <c r="AX187" s="302" t="s">
        <v>46</v>
      </c>
      <c r="AY187" s="302"/>
      <c r="AZ187" s="303"/>
      <c r="BA187" s="303"/>
      <c r="BB187" s="304"/>
      <c r="BC187" s="146"/>
      <c r="BD187" s="146" t="s">
        <v>46</v>
      </c>
      <c r="BE187" s="171" t="s">
        <v>267</v>
      </c>
      <c r="BF187" s="172"/>
      <c r="BG187" s="173" t="s">
        <v>46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46</v>
      </c>
      <c r="BV187" s="173"/>
      <c r="BW187" s="172"/>
      <c r="BX187" s="175"/>
      <c r="BY187" s="302"/>
      <c r="BZ187" s="302" t="s">
        <v>46</v>
      </c>
      <c r="CA187" s="302"/>
      <c r="CB187" s="303"/>
      <c r="CC187" s="303"/>
      <c r="CD187" s="304"/>
      <c r="CE187" s="146"/>
      <c r="CF187" s="125" t="s">
        <v>46</v>
      </c>
      <c r="CG187" s="171" t="s">
        <v>267</v>
      </c>
      <c r="CH187" s="172"/>
      <c r="CI187" s="173" t="s">
        <v>46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46</v>
      </c>
      <c r="CZ187" s="172"/>
      <c r="DA187" s="175"/>
      <c r="DB187" s="172"/>
      <c r="DC187" s="223"/>
      <c r="DD187" s="177" t="s">
        <v>46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">
      <c r="A188" s="225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7" customFormat="1" ht="10.9" customHeight="1" x14ac:dyDescent="0.2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6"/>
      <c r="AN190" s="306"/>
      <c r="AO190" s="306"/>
      <c r="AP190" s="306"/>
      <c r="AQ190" s="306"/>
      <c r="AR190" s="306"/>
      <c r="AS190" s="306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4"/>
      <c r="DG190" s="306"/>
      <c r="DH190" s="306"/>
      <c r="DI190" s="306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">
      <c r="A191" s="158" t="s">
        <v>233</v>
      </c>
      <c r="B191" s="159"/>
      <c r="C191" s="160" t="s">
        <v>302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248</v>
      </c>
      <c r="V191" s="159"/>
      <c r="W191" s="162"/>
      <c r="X191" s="162"/>
      <c r="Y191" s="162">
        <v>0.22580645161290322</v>
      </c>
      <c r="Z191" s="162"/>
      <c r="AA191" s="163"/>
      <c r="AB191" s="163"/>
      <c r="AC191" s="159"/>
      <c r="AD191" s="159"/>
      <c r="AE191" s="164">
        <v>31</v>
      </c>
      <c r="AF191" s="165"/>
      <c r="AG191" s="165"/>
      <c r="AH191" s="161"/>
      <c r="AI191" s="161"/>
      <c r="AJ191" s="164">
        <v>7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233</v>
      </c>
      <c r="AU191" s="159"/>
      <c r="AV191" s="160" t="s">
        <v>311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235</v>
      </c>
      <c r="BT191" s="159"/>
      <c r="BU191" s="162"/>
      <c r="BV191" s="159"/>
      <c r="BW191" s="159"/>
      <c r="BX191" s="299">
        <v>1.5</v>
      </c>
      <c r="BY191" s="299"/>
      <c r="BZ191" s="300"/>
      <c r="CA191" s="300"/>
      <c r="CB191" s="300"/>
      <c r="CC191" s="299">
        <v>9.3333333333333339</v>
      </c>
      <c r="CD191" s="299"/>
      <c r="CE191" s="300"/>
      <c r="CF191" s="300"/>
      <c r="CG191" s="300"/>
      <c r="CH191" s="159"/>
      <c r="CI191" s="164">
        <v>6</v>
      </c>
      <c r="CJ191" s="159"/>
      <c r="CK191" s="165"/>
      <c r="CL191" s="161"/>
      <c r="CM191" s="164">
        <v>2</v>
      </c>
      <c r="CN191" s="165"/>
      <c r="CO191" s="165"/>
      <c r="CP191" s="164"/>
      <c r="CQ191" s="164">
        <v>9</v>
      </c>
      <c r="CR191" s="159"/>
      <c r="CS191" s="161"/>
      <c r="CT191" s="164"/>
      <c r="CU191" s="164">
        <v>0</v>
      </c>
      <c r="CV191" s="164"/>
      <c r="CW191" s="164"/>
      <c r="CX191" s="165"/>
      <c r="CY191" s="164">
        <v>13</v>
      </c>
      <c r="CZ191" s="159"/>
      <c r="DA191" s="164"/>
      <c r="DB191" s="165"/>
      <c r="DC191" s="164">
        <v>1</v>
      </c>
      <c r="DD191" s="164"/>
      <c r="DE191" s="165"/>
      <c r="DF191" s="204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">
      <c r="A192" s="158" t="s">
        <v>238</v>
      </c>
      <c r="B192" s="159"/>
      <c r="C192" s="160" t="s">
        <v>241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235</v>
      </c>
      <c r="V192" s="159"/>
      <c r="W192" s="162"/>
      <c r="X192" s="162"/>
      <c r="Y192" s="162">
        <v>0.23684210526315788</v>
      </c>
      <c r="Z192" s="162"/>
      <c r="AA192" s="163"/>
      <c r="AB192" s="163"/>
      <c r="AC192" s="159"/>
      <c r="AD192" s="159"/>
      <c r="AE192" s="164">
        <v>38</v>
      </c>
      <c r="AF192" s="165"/>
      <c r="AG192" s="165"/>
      <c r="AH192" s="161"/>
      <c r="AI192" s="161"/>
      <c r="AJ192" s="164">
        <v>9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238</v>
      </c>
      <c r="AU192" s="159"/>
      <c r="AV192" s="160" t="s">
        <v>312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237</v>
      </c>
      <c r="BT192" s="159"/>
      <c r="BU192" s="162"/>
      <c r="BV192" s="159"/>
      <c r="BW192" s="159"/>
      <c r="BX192" s="299">
        <v>3.9374999999999996</v>
      </c>
      <c r="BY192" s="299"/>
      <c r="BZ192" s="300"/>
      <c r="CA192" s="300"/>
      <c r="CB192" s="300"/>
      <c r="CC192" s="299">
        <v>10.666666666666668</v>
      </c>
      <c r="CD192" s="299"/>
      <c r="CE192" s="300"/>
      <c r="CF192" s="300"/>
      <c r="CG192" s="300"/>
      <c r="CH192" s="159"/>
      <c r="CI192" s="164">
        <v>10</v>
      </c>
      <c r="CJ192" s="159"/>
      <c r="CK192" s="165"/>
      <c r="CL192" s="161"/>
      <c r="CM192" s="164">
        <v>6</v>
      </c>
      <c r="CN192" s="165"/>
      <c r="CO192" s="165"/>
      <c r="CP192" s="164"/>
      <c r="CQ192" s="164">
        <v>14</v>
      </c>
      <c r="CR192" s="159"/>
      <c r="CS192" s="161"/>
      <c r="CT192" s="164"/>
      <c r="CU192" s="164">
        <v>0</v>
      </c>
      <c r="CV192" s="164"/>
      <c r="CW192" s="164"/>
      <c r="CX192" s="165"/>
      <c r="CY192" s="164">
        <v>6</v>
      </c>
      <c r="CZ192" s="159"/>
      <c r="DA192" s="164"/>
      <c r="DB192" s="165"/>
      <c r="DC192" s="164">
        <v>3</v>
      </c>
      <c r="DD192" s="164"/>
      <c r="DE192" s="165"/>
      <c r="DF192" s="204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242</v>
      </c>
      <c r="B193" s="159"/>
      <c r="C193" s="160" t="s">
        <v>269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244</v>
      </c>
      <c r="V193" s="159"/>
      <c r="W193" s="162"/>
      <c r="X193" s="162"/>
      <c r="Y193" s="162">
        <v>0.28000000000000003</v>
      </c>
      <c r="Z193" s="162"/>
      <c r="AA193" s="163"/>
      <c r="AB193" s="163"/>
      <c r="AC193" s="159"/>
      <c r="AD193" s="159"/>
      <c r="AE193" s="164">
        <v>125</v>
      </c>
      <c r="AF193" s="165"/>
      <c r="AG193" s="165"/>
      <c r="AH193" s="161"/>
      <c r="AI193" s="161"/>
      <c r="AJ193" s="164">
        <v>35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242</v>
      </c>
      <c r="AU193" s="159"/>
      <c r="AV193" s="160" t="s">
        <v>313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244</v>
      </c>
      <c r="BT193" s="159"/>
      <c r="BU193" s="162"/>
      <c r="BV193" s="159"/>
      <c r="BW193" s="159"/>
      <c r="BX193" s="299">
        <v>4.4831460674157304</v>
      </c>
      <c r="BY193" s="299"/>
      <c r="BZ193" s="300"/>
      <c r="CA193" s="300"/>
      <c r="CB193" s="300"/>
      <c r="CC193" s="299">
        <v>29.666666666666668</v>
      </c>
      <c r="CD193" s="299"/>
      <c r="CE193" s="300"/>
      <c r="CF193" s="300"/>
      <c r="CG193" s="300"/>
      <c r="CH193" s="159"/>
      <c r="CI193" s="164">
        <v>29</v>
      </c>
      <c r="CJ193" s="159"/>
      <c r="CK193" s="165"/>
      <c r="CL193" s="161"/>
      <c r="CM193" s="164">
        <v>19</v>
      </c>
      <c r="CN193" s="165"/>
      <c r="CO193" s="165"/>
      <c r="CP193" s="164"/>
      <c r="CQ193" s="164">
        <v>35</v>
      </c>
      <c r="CR193" s="159"/>
      <c r="CS193" s="161"/>
      <c r="CT193" s="164"/>
      <c r="CU193" s="164">
        <v>1</v>
      </c>
      <c r="CV193" s="164"/>
      <c r="CW193" s="164"/>
      <c r="CX193" s="165"/>
      <c r="CY193" s="164">
        <v>33</v>
      </c>
      <c r="CZ193" s="159"/>
      <c r="DA193" s="164"/>
      <c r="DB193" s="165"/>
      <c r="DC193" s="164">
        <v>15</v>
      </c>
      <c r="DD193" s="164"/>
      <c r="DE193" s="165"/>
      <c r="DF193" s="204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tr">
        <f>IF(AND([1]LeaderAll!FF$12=[1]LeaderAll!FF5,[1]LeaderAll!FF5=[1]LeaderAll!FF6),"",RANK([1]LeaderAll!FF5,b_oav,1)&amp;".")</f>
        <v>4.</v>
      </c>
      <c r="B194" s="159"/>
      <c r="C194" s="160" t="str">
        <f>IF([1]LeaderAll!$FF$5=" "," ",IF(AND(COUNTIF([1]LeaderAll!$FF$1:$FF$65536,[1]LeaderAll!$FF$5)&gt;7,[1]LeaderAll!$FF$5=[1]LeaderAll!$FF$4,[1]LeaderAll!$FF$5=[1]LeaderAll!$FF$12)," ",IF(AND(COUNTIF([1]LeaderAll!$FF$1:$FF$65536,[1]LeaderAll!$FF$5)&gt;7,[1]LeaderAll!$FF$5=[1]LeaderAll!$FF$12),COUNTIF([1]LeaderAll!$FF$1:$FF$65536,[1]LeaderAll!$FF$5)&amp;" tied",[1]LeaderAll!$FC$5&amp;" "&amp;[1]LeaderAll!$FD$5)))</f>
        <v>Reinisch Sophia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tr">
        <f>IF([1]LeaderAll!$FF$5=" "," ",IF(AND(COUNTIF([1]LeaderAll!$FF$1:$FF$65536,[1]LeaderAll!$FF$5)&gt;7,[1]LeaderAll!$FF$5=[1]LeaderAll!$FF$4,[1]LeaderAll!$FF$5=[1]LeaderAll!$FF$12)," ",IF(AND(COUNTIF([1]LeaderAll!$FF$1:$FF$65536,[1]LeaderAll!$FF$5)&gt;7,[1]LeaderAll!$FF$5=[1]LeaderAll!$FF$12)," ",[1]LeaderAll!$FE$5)))</f>
        <v>HAA</v>
      </c>
      <c r="V194" s="159"/>
      <c r="W194" s="162"/>
      <c r="X194" s="162"/>
      <c r="Y194" s="162">
        <f>IF([1]LeaderAll!$FF$5=" "," ",IF(AND(COUNTIF([1]LeaderAll!$FF$1:$FF$65536,[1]LeaderAll!$FF$5)&gt;7,[1]LeaderAll!$FF$5=[1]LeaderAll!$FF$4,[1]LeaderAll!$FF$5=[1]LeaderAll!$FF$12)," ",IF(AND(COUNTIF([1]LeaderAll!$FF$1:$FF$65536,[1]LeaderAll!$FF$5)&gt;7,[1]LeaderAll!$FF$5=[1]LeaderAll!$FF$12),[1]LeaderAll!$FF$5,[1]LeaderAll!$FF$5)))</f>
        <v>0.29166666666666669</v>
      </c>
      <c r="Z194" s="162"/>
      <c r="AA194" s="163"/>
      <c r="AB194" s="163"/>
      <c r="AC194" s="159"/>
      <c r="AD194" s="159"/>
      <c r="AE194" s="164">
        <f>IF([1]LeaderAll!$FF$5=" "," ",IF(AND(COUNTIF([1]LeaderAll!$FF$1:$FF$65536,[1]LeaderAll!$FF$5)&gt;7,[1]LeaderAll!$FF$5=[1]LeaderAll!$FF$4,[1]LeaderAll!$FF$5=[1]LeaderAll!$FF$12)," ",IF(AND(COUNTIF([1]LeaderAll!$FF$1:$FF$65536,[1]LeaderAll!$FF$5)&gt;7,[1]LeaderAll!$FF$5=[1]LeaderAll!$FF$12)," ",[1]LeaderAll!$FG$5)))</f>
        <v>48</v>
      </c>
      <c r="AF194" s="165"/>
      <c r="AG194" s="165"/>
      <c r="AH194" s="161"/>
      <c r="AI194" s="161"/>
      <c r="AJ194" s="164">
        <f>IF([1]LeaderAll!$FF$5=" "," ",IF(AND(COUNTIF([1]LeaderAll!$FF$1:$FF$65536,[1]LeaderAll!$FF$5)&gt;7,[1]LeaderAll!$FF$5=[1]LeaderAll!$FF$4,[1]LeaderAll!$FF$5=[1]LeaderAll!$FF$12)," ",IF(AND(COUNTIF([1]LeaderAll!$FF$1:$FF$65536,[1]LeaderAll!$FF$5)&gt;7,[1]LeaderAll!$FF$5=[1]LeaderAll!$FF$12)," ",[1]LeaderAll!$FH$5)))</f>
        <v>14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tr">
        <f>IF(AND([1]LeaderAll!FO$12=[1]LeaderAll!FO5,[1]LeaderAll!FO5=[1]LeaderAll!FO6),"",RANK([1]LeaderAll!FO5,b_era,1)&amp;".")</f>
        <v>4.</v>
      </c>
      <c r="AU194" s="159"/>
      <c r="AV194" s="160" t="str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",IF(AND(COUNTIF([1]LeaderAll!$FO$1:$FO$65536,[1]LeaderAll!$FO$5)&gt;7,[1]LeaderAll!$FO$5=[1]LeaderAll!$FO$12),COUNTIF([1]LeaderAll!$FO$1:$FO$65536,[1]LeaderAll!$FO$5)&amp;" tied",[1]LeaderAll!$FJ$5&amp;" "&amp;[1]LeaderAll!$FK$5&amp;", "&amp;[1]LeaderAll!$FL$5&amp;"-"&amp;[1]LeaderAll!$FM$5)))</f>
        <v>Hager Vanessa, 0-1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tr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",[1]LeaderAll!$FN$5)))</f>
        <v>HAG</v>
      </c>
      <c r="BT194" s="159"/>
      <c r="BU194" s="162"/>
      <c r="BV194" s="159"/>
      <c r="BW194" s="159"/>
      <c r="BX194" s="299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",IF(AND(COUNTIF([1]LeaderAll!$FO$1:$FO$65536,[1]LeaderAll!$FO$5)&gt;7,[1]LeaderAll!$FO$5=[1]LeaderAll!$FO$12),[1]LeaderAll!$FO$5,[1]LeaderAll!$FO$5)))</f>
        <v>6.3</v>
      </c>
      <c r="BY194" s="299"/>
      <c r="BZ194" s="300"/>
      <c r="CA194" s="300"/>
      <c r="CB194" s="300"/>
      <c r="CC194" s="299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",[1]LeaderAll!$FP$5)))</f>
        <v>10</v>
      </c>
      <c r="CD194" s="299"/>
      <c r="CE194" s="300"/>
      <c r="CF194" s="300"/>
      <c r="CG194" s="300"/>
      <c r="CH194" s="159"/>
      <c r="CI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",[1]LeaderAll!$FQ$5)))</f>
        <v>12</v>
      </c>
      <c r="CJ194" s="159"/>
      <c r="CK194" s="165"/>
      <c r="CL194" s="161"/>
      <c r="CM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",[1]LeaderAll!$FR$5)))</f>
        <v>9</v>
      </c>
      <c r="CN194" s="165"/>
      <c r="CO194" s="165"/>
      <c r="CP194" s="164"/>
      <c r="CQ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",[1]LeaderAll!$FS$5)))</f>
        <v>19</v>
      </c>
      <c r="CR194" s="159"/>
      <c r="CS194" s="161"/>
      <c r="CT194" s="164"/>
      <c r="CU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",[1]LeaderAll!$FT$5)))</f>
        <v>1</v>
      </c>
      <c r="CV194" s="164"/>
      <c r="CW194" s="164"/>
      <c r="CX194" s="165"/>
      <c r="CY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",[1]LeaderAll!$FU$5)))</f>
        <v>5</v>
      </c>
      <c r="CZ194" s="159"/>
      <c r="DA194" s="164"/>
      <c r="DB194" s="165"/>
      <c r="DC194" s="164">
        <f>IF([1]LeaderAll!$FO$5=" "," ",IF(AND(COUNTIF([1]LeaderAll!$FO$1:$FO$65536,[1]LeaderAll!$FO$5)&gt;7,[1]LeaderAll!$FO$5=[1]LeaderAll!$FO$4,[1]LeaderAll!$FO$5=[1]LeaderAll!$FO$12)," ",IF(AND(COUNTIF([1]LeaderAll!$FO$1:$FO$65536,[1]LeaderAll!$FO$5)&gt;7,[1]LeaderAll!$FO$5=[1]LeaderAll!$FO$12)," ",[1]LeaderAll!$FV$5)))</f>
        <v>3</v>
      </c>
      <c r="DD194" s="164"/>
      <c r="DE194" s="165"/>
      <c r="DF194" s="204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tr">
        <f>IF(AND([1]LeaderAll!FF$12=[1]LeaderAll!FF6,[1]LeaderAll!FF6=[1]LeaderAll!FF7),"",RANK([1]LeaderAll!FF6,b_oav,1)&amp;".")</f>
        <v>5.</v>
      </c>
      <c r="B195" s="159"/>
      <c r="C195" s="160" t="str">
        <f>IF([1]LeaderAll!$FF$6=" "," ",IF(AND(COUNTIF([1]LeaderAll!$FF$1:$FF$65536,[1]LeaderAll!$FF$6)&gt;6,[1]LeaderAll!$FF$6=[1]LeaderAll!$FF$5,[1]LeaderAll!$FF$6=[1]LeaderAll!$FF$12)," ",IF(AND(COUNTIF([1]LeaderAll!$FF$1:$FF$65536,[1]LeaderAll!$FF$6)&gt;6,[1]LeaderAll!$FF$6=[1]LeaderAll!$FF$12),COUNTIF([1]LeaderAll!$FF$1:$FF$65536,[1]LeaderAll!$FF$6)&amp;" tied",[1]LeaderAll!$FC$6&amp;" "&amp;[1]LeaderAll!$FD$6)))</f>
        <v>Hager Vanessa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tr">
        <f>IF([1]LeaderAll!$FF$6=" "," ",IF(AND(COUNTIF([1]LeaderAll!$FF$1:$FF$65536,[1]LeaderAll!$FF$6)&gt;6,[1]LeaderAll!$FF$6=[1]LeaderAll!$FF$5,[1]LeaderAll!$FF$6=[1]LeaderAll!$FF$12)," ",IF(AND(COUNTIF([1]LeaderAll!$FF$1:$FF$65536,[1]LeaderAll!$FF$6)&gt;6,[1]LeaderAll!$FF$6=[1]LeaderAll!$FF$12)," ",[1]LeaderAll!$FE$6)))</f>
        <v>HAG</v>
      </c>
      <c r="V195" s="159"/>
      <c r="W195" s="162"/>
      <c r="X195" s="162"/>
      <c r="Y195" s="162">
        <f>IF([1]LeaderAll!$FF$6=" "," ",IF(AND(COUNTIF([1]LeaderAll!$FF$1:$FF$65536,[1]LeaderAll!$FF$6)&gt;6,[1]LeaderAll!$FF$6=[1]LeaderAll!$FF$5,[1]LeaderAll!$FF$6=[1]LeaderAll!$FF$12)," ",IF(AND(COUNTIF([1]LeaderAll!$FF$1:$FF$65536,[1]LeaderAll!$FF$6)&gt;6,[1]LeaderAll!$FF$6=[1]LeaderAll!$FF$12),[1]LeaderAll!$FF$6,[1]LeaderAll!$FF$6)))</f>
        <v>0.37254901960784315</v>
      </c>
      <c r="Z195" s="162"/>
      <c r="AA195" s="163"/>
      <c r="AB195" s="163"/>
      <c r="AC195" s="159"/>
      <c r="AD195" s="159"/>
      <c r="AE195" s="164">
        <f>IF([1]LeaderAll!$FF$6=" "," ",IF(AND(COUNTIF([1]LeaderAll!$FF$1:$FF$65536,[1]LeaderAll!$FF$6)&gt;6,[1]LeaderAll!$FF$6=[1]LeaderAll!$FF$5,[1]LeaderAll!$FF$6=[1]LeaderAll!$FF$12)," ",IF(AND(COUNTIF([1]LeaderAll!$FF$1:$FF$65536,[1]LeaderAll!$FF$6)&gt;6,[1]LeaderAll!$FF$6=[1]LeaderAll!$FF$12)," ",[1]LeaderAll!$FG$6)))</f>
        <v>51</v>
      </c>
      <c r="AF195" s="165"/>
      <c r="AG195" s="165"/>
      <c r="AH195" s="161"/>
      <c r="AI195" s="161"/>
      <c r="AJ195" s="164">
        <f>IF([1]LeaderAll!$FF$6=" "," ",IF(AND(COUNTIF([1]LeaderAll!$FF$1:$FF$65536,[1]LeaderAll!$FF$6)&gt;6,[1]LeaderAll!$FF$6=[1]LeaderAll!$FF$5,[1]LeaderAll!$FF$6=[1]LeaderAll!$FF$12)," ",IF(AND(COUNTIF([1]LeaderAll!$FF$1:$FF$65536,[1]LeaderAll!$FF$6)&gt;6,[1]LeaderAll!$FF$6=[1]LeaderAll!$FF$12)," ",[1]LeaderAll!$FH$6)))</f>
        <v>19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tr">
        <f>IF(AND([1]LeaderAll!FO$12=[1]LeaderAll!FO6,[1]LeaderAll!FO6=[1]LeaderAll!FO7),"",RANK([1]LeaderAll!FO6,b_era,1)&amp;".")</f>
        <v>5.</v>
      </c>
      <c r="AU195" s="159"/>
      <c r="AV195" s="160" t="str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",IF(AND(COUNTIF([1]LeaderAll!$FO$1:$FO$65536,[1]LeaderAll!$FO$6)&gt;6,[1]LeaderAll!$FO$6=[1]LeaderAll!$FO$12),COUNTIF([1]LeaderAll!$FO$1:$FO$65536,[1]LeaderAll!$FO$6)&amp;" tied",[1]LeaderAll!$FJ$6&amp;" "&amp;[1]LeaderAll!$FK$6&amp;", "&amp;[1]LeaderAll!$FL$6&amp;"-"&amp;[1]LeaderAll!$FM$6)))</f>
        <v>Piotrowski Angelika, 0-1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tr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",[1]LeaderAll!$FN$6)))</f>
        <v>HHK</v>
      </c>
      <c r="BT195" s="159"/>
      <c r="BU195" s="162"/>
      <c r="BV195" s="159"/>
      <c r="BW195" s="159"/>
      <c r="BX195" s="299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",IF(AND(COUNTIF([1]LeaderAll!$FO$1:$FO$65536,[1]LeaderAll!$FO$6)&gt;6,[1]LeaderAll!$FO$6=[1]LeaderAll!$FO$12),[1]LeaderAll!$FO$6,[1]LeaderAll!$FO$6)))</f>
        <v>10.500000000000002</v>
      </c>
      <c r="BY195" s="299"/>
      <c r="BZ195" s="300"/>
      <c r="CA195" s="300"/>
      <c r="CB195" s="300"/>
      <c r="CC195" s="299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",[1]LeaderAll!$FP$6)))</f>
        <v>6.6666666666666661</v>
      </c>
      <c r="CD195" s="299"/>
      <c r="CE195" s="300"/>
      <c r="CF195" s="300"/>
      <c r="CG195" s="300"/>
      <c r="CH195" s="159"/>
      <c r="CI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",[1]LeaderAll!$FQ$6)))</f>
        <v>20</v>
      </c>
      <c r="CJ195" s="159"/>
      <c r="CK195" s="165"/>
      <c r="CL195" s="161"/>
      <c r="CM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",[1]LeaderAll!$FR$6)))</f>
        <v>10</v>
      </c>
      <c r="CN195" s="165"/>
      <c r="CO195" s="165"/>
      <c r="CP195" s="164"/>
      <c r="CQ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",[1]LeaderAll!$FS$6)))</f>
        <v>7</v>
      </c>
      <c r="CR195" s="159"/>
      <c r="CS195" s="161"/>
      <c r="CT195" s="164"/>
      <c r="CU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",[1]LeaderAll!$FT$6)))</f>
        <v>0</v>
      </c>
      <c r="CV195" s="164"/>
      <c r="CW195" s="164"/>
      <c r="CX195" s="165"/>
      <c r="CY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",[1]LeaderAll!$FU$6)))</f>
        <v>12</v>
      </c>
      <c r="CZ195" s="159"/>
      <c r="DA195" s="164"/>
      <c r="DB195" s="165"/>
      <c r="DC195" s="164">
        <f>IF([1]LeaderAll!$FO$6=" "," ",IF(AND(COUNTIF([1]LeaderAll!$FO$1:$FO$65536,[1]LeaderAll!$FO$6)&gt;6,[1]LeaderAll!$FO$6=[1]LeaderAll!$FO$5,[1]LeaderAll!$FO$6=[1]LeaderAll!$FO$12)," ",IF(AND(COUNTIF([1]LeaderAll!$FO$1:$FO$65536,[1]LeaderAll!$FO$6)&gt;6,[1]LeaderAll!$FO$6=[1]LeaderAll!$FO$12)," ",[1]LeaderAll!$FV$6)))</f>
        <v>16</v>
      </c>
      <c r="DD195" s="164"/>
      <c r="DE195" s="165"/>
      <c r="DF195" s="204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tr">
        <f>IF(AND([1]LeaderAll!FF$12=[1]LeaderAll!FF7,[1]LeaderAll!FF7=[1]LeaderAll!FF8),"",RANK([1]LeaderAll!FF7,b_oav,1)&amp;".")</f>
        <v>6.</v>
      </c>
      <c r="B196" s="159"/>
      <c r="C196" s="160" t="str">
        <f>IF([1]LeaderAll!$FF$7=" "," ",IF(AND(COUNTIF([1]LeaderAll!$FF$1:$FF$65536,[1]LeaderAll!$FF$7)&gt;5,[1]LeaderAll!$FF$7=[1]LeaderAll!$FF$6,[1]LeaderAll!$FF$7=[1]LeaderAll!$FF$12)," ",IF(AND(COUNTIF([1]LeaderAll!$FF$1:$FF$65536,[1]LeaderAll!$FF$7)&gt;5,[1]LeaderAll!$FF$7=[1]LeaderAll!$FF$12),COUNTIF([1]LeaderAll!$FF$1:$FF$65536,[1]LeaderAll!$FF$7)&amp;" tied",[1]LeaderAll!$FC$7&amp;" "&amp;[1]LeaderAll!$FD$7)))</f>
        <v>Weil Jennifer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tr">
        <f>IF([1]LeaderAll!$FF$7=" "," ",IF(AND(COUNTIF([1]LeaderAll!$FF$1:$FF$65536,[1]LeaderAll!$FF$7)&gt;5,[1]LeaderAll!$FF$7=[1]LeaderAll!$FF$6,[1]LeaderAll!$FF$7=[1]LeaderAll!$FF$12)," ",IF(AND(COUNTIF([1]LeaderAll!$FF$1:$FF$65536,[1]LeaderAll!$FF$7)&gt;5,[1]LeaderAll!$FF$7=[1]LeaderAll!$FF$12)," ",[1]LeaderAll!$FE$7)))</f>
        <v>KAR</v>
      </c>
      <c r="V196" s="159"/>
      <c r="W196" s="162"/>
      <c r="X196" s="162"/>
      <c r="Y196" s="162">
        <f>IF([1]LeaderAll!$FF$7=" "," ",IF(AND(COUNTIF([1]LeaderAll!$FF$1:$FF$65536,[1]LeaderAll!$FF$7)&gt;5,[1]LeaderAll!$FF$7=[1]LeaderAll!$FF$6,[1]LeaderAll!$FF$7=[1]LeaderAll!$FF$12)," ",IF(AND(COUNTIF([1]LeaderAll!$FF$1:$FF$65536,[1]LeaderAll!$FF$7)&gt;5,[1]LeaderAll!$FF$7=[1]LeaderAll!$FF$12),[1]LeaderAll!$FF$7,[1]LeaderAll!$FF$7)))</f>
        <v>0.38461538461538464</v>
      </c>
      <c r="Z196" s="162"/>
      <c r="AA196" s="163"/>
      <c r="AB196" s="163"/>
      <c r="AC196" s="159"/>
      <c r="AD196" s="159"/>
      <c r="AE196" s="164">
        <f>IF([1]LeaderAll!$FF$7=" "," ",IF(AND(COUNTIF([1]LeaderAll!$FF$1:$FF$65536,[1]LeaderAll!$FF$7)&gt;5,[1]LeaderAll!$FF$7=[1]LeaderAll!$FF$6,[1]LeaderAll!$FF$7=[1]LeaderAll!$FF$12)," ",IF(AND(COUNTIF([1]LeaderAll!$FF$1:$FF$65536,[1]LeaderAll!$FF$7)&gt;5,[1]LeaderAll!$FF$7=[1]LeaderAll!$FF$12)," ",[1]LeaderAll!$FG$7)))</f>
        <v>39</v>
      </c>
      <c r="AF196" s="165"/>
      <c r="AG196" s="165"/>
      <c r="AH196" s="161"/>
      <c r="AI196" s="161"/>
      <c r="AJ196" s="164">
        <f>IF([1]LeaderAll!$FF$7=" "," ",IF(AND(COUNTIF([1]LeaderAll!$FF$1:$FF$65536,[1]LeaderAll!$FF$7)&gt;5,[1]LeaderAll!$FF$7=[1]LeaderAll!$FF$6,[1]LeaderAll!$FF$7=[1]LeaderAll!$FF$12)," ",IF(AND(COUNTIF([1]LeaderAll!$FF$1:$FF$65536,[1]LeaderAll!$FF$7)&gt;5,[1]LeaderAll!$FF$7=[1]LeaderAll!$FF$12)," ",[1]LeaderAll!$FH$7)))</f>
        <v>15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tr">
        <f>IF(AND([1]LeaderAll!FO$12=[1]LeaderAll!FO7,[1]LeaderAll!FO7=[1]LeaderAll!FO8),"",RANK([1]LeaderAll!FO7,b_era,1)&amp;".")</f>
        <v>6.</v>
      </c>
      <c r="AU196" s="159"/>
      <c r="AV196" s="160" t="str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",IF(AND(COUNTIF([1]LeaderAll!$FO$1:$FO$65536,[1]LeaderAll!$FO$7)&gt;5,[1]LeaderAll!$FO$7=[1]LeaderAll!$FO$12),COUNTIF([1]LeaderAll!$FO$1:$FO$65536,[1]LeaderAll!$FO$7)&amp;" tied",[1]LeaderAll!$FJ$7&amp;" "&amp;[1]LeaderAll!$FK$7&amp;", "&amp;[1]LeaderAll!$FL$7&amp;"-"&amp;[1]LeaderAll!$FM$7)))</f>
        <v>Weil Jennifer, 1-0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tr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",[1]LeaderAll!$FN$7)))</f>
        <v>KAR</v>
      </c>
      <c r="BT196" s="159"/>
      <c r="BU196" s="162"/>
      <c r="BV196" s="159"/>
      <c r="BW196" s="159"/>
      <c r="BX196" s="299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",IF(AND(COUNTIF([1]LeaderAll!$FO$1:$FO$65536,[1]LeaderAll!$FO$7)&gt;5,[1]LeaderAll!$FO$7=[1]LeaderAll!$FO$12),[1]LeaderAll!$FO$7,[1]LeaderAll!$FO$7)))</f>
        <v>10.956521739130435</v>
      </c>
      <c r="BY196" s="299"/>
      <c r="BZ196" s="300"/>
      <c r="CA196" s="300"/>
      <c r="CB196" s="300"/>
      <c r="CC196" s="299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",[1]LeaderAll!$FP$7)))</f>
        <v>7.6666666666666661</v>
      </c>
      <c r="CD196" s="299"/>
      <c r="CE196" s="300"/>
      <c r="CF196" s="300"/>
      <c r="CG196" s="300"/>
      <c r="CH196" s="159"/>
      <c r="CI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",[1]LeaderAll!$FQ$7)))</f>
        <v>16</v>
      </c>
      <c r="CJ196" s="159"/>
      <c r="CK196" s="165"/>
      <c r="CL196" s="161"/>
      <c r="CM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",[1]LeaderAll!$FR$7)))</f>
        <v>12</v>
      </c>
      <c r="CN196" s="165"/>
      <c r="CO196" s="165"/>
      <c r="CP196" s="164"/>
      <c r="CQ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",[1]LeaderAll!$FS$7)))</f>
        <v>15</v>
      </c>
      <c r="CR196" s="159"/>
      <c r="CS196" s="161"/>
      <c r="CT196" s="164"/>
      <c r="CU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",[1]LeaderAll!$FT$7)))</f>
        <v>1</v>
      </c>
      <c r="CV196" s="164"/>
      <c r="CW196" s="164"/>
      <c r="CX196" s="165"/>
      <c r="CY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",[1]LeaderAll!$FU$7)))</f>
        <v>12</v>
      </c>
      <c r="CZ196" s="159"/>
      <c r="DA196" s="164"/>
      <c r="DB196" s="165"/>
      <c r="DC196" s="164">
        <f>IF([1]LeaderAll!$FO$7=" "," ",IF(AND(COUNTIF([1]LeaderAll!$FO$1:$FO$65536,[1]LeaderAll!$FO$7)&gt;5,[1]LeaderAll!$FO$7=[1]LeaderAll!$FO$6,[1]LeaderAll!$FO$7=[1]LeaderAll!$FO$12)," ",IF(AND(COUNTIF([1]LeaderAll!$FO$1:$FO$65536,[1]LeaderAll!$FO$7)&gt;5,[1]LeaderAll!$FO$7=[1]LeaderAll!$FO$12)," ",[1]LeaderAll!$FV$7)))</f>
        <v>7</v>
      </c>
      <c r="DD196" s="164"/>
      <c r="DE196" s="165"/>
      <c r="DF196" s="204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tr">
        <f>IF(AND([1]LeaderAll!FF$12=[1]LeaderAll!FF8,[1]LeaderAll!FF8=[1]LeaderAll!FF9),"",RANK([1]LeaderAll!FF8,b_oav,1)&amp;".")</f>
        <v>7.</v>
      </c>
      <c r="B197" s="159"/>
      <c r="C197" s="160" t="str">
        <f>IF([1]LeaderAll!$FF$8=" "," ",IF(AND(COUNTIF([1]LeaderAll!$FF$1:$FF$65536,[1]LeaderAll!$FF$8)&gt;4,[1]LeaderAll!$FF$8=[1]LeaderAll!$FF$7,[1]LeaderAll!$FF$8=[1]LeaderAll!$FF$12)," ",IF(AND(COUNTIF([1]LeaderAll!$FF$1:$FF$65536,[1]LeaderAll!$FF$8)&gt;4,[1]LeaderAll!$FF$8=[1]LeaderAll!$FF$12),COUNTIF([1]LeaderAll!$FF$1:$FF$65536,[1]LeaderAll!$FF$8)&amp;" tied",[1]LeaderAll!$FC$8&amp;" "&amp;[1]LeaderAll!$FD$8)))</f>
        <v>Huber Carolyn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tr">
        <f>IF([1]LeaderAll!$FF$8=" "," ",IF(AND(COUNTIF([1]LeaderAll!$FF$1:$FF$65536,[1]LeaderAll!$FF$8)&gt;4,[1]LeaderAll!$FF$8=[1]LeaderAll!$FF$7,[1]LeaderAll!$FF$8=[1]LeaderAll!$FF$12)," ",IF(AND(COUNTIF([1]LeaderAll!$FF$1:$FF$65536,[1]LeaderAll!$FF$8)&gt;4,[1]LeaderAll!$FF$8=[1]LeaderAll!$FF$12)," ",[1]LeaderAll!$FE$8)))</f>
        <v>HAA</v>
      </c>
      <c r="V197" s="159"/>
      <c r="W197" s="162"/>
      <c r="X197" s="162"/>
      <c r="Y197" s="162">
        <f>IF([1]LeaderAll!$FF$8=" "," ",IF(AND(COUNTIF([1]LeaderAll!$FF$1:$FF$65536,[1]LeaderAll!$FF$8)&gt;4,[1]LeaderAll!$FF$8=[1]LeaderAll!$FF$7,[1]LeaderAll!$FF$8=[1]LeaderAll!$FF$12)," ",IF(AND(COUNTIF([1]LeaderAll!$FF$1:$FF$65536,[1]LeaderAll!$FF$8)&gt;4,[1]LeaderAll!$FF$8=[1]LeaderAll!$FF$12),[1]LeaderAll!$FF$8,[1]LeaderAll!$FF$8)))</f>
        <v>0.48936170212765956</v>
      </c>
      <c r="Z197" s="162"/>
      <c r="AA197" s="163"/>
      <c r="AB197" s="163"/>
      <c r="AC197" s="159"/>
      <c r="AD197" s="159"/>
      <c r="AE197" s="164">
        <f>IF([1]LeaderAll!$FF$8=" "," ",IF(AND(COUNTIF([1]LeaderAll!$FF$1:$FF$65536,[1]LeaderAll!$FF$8)&gt;4,[1]LeaderAll!$FF$8=[1]LeaderAll!$FF$7,[1]LeaderAll!$FF$8=[1]LeaderAll!$FF$12)," ",IF(AND(COUNTIF([1]LeaderAll!$FF$1:$FF$65536,[1]LeaderAll!$FF$8)&gt;4,[1]LeaderAll!$FF$8=[1]LeaderAll!$FF$12)," ",[1]LeaderAll!$FG$8)))</f>
        <v>47</v>
      </c>
      <c r="AF197" s="165"/>
      <c r="AG197" s="165"/>
      <c r="AH197" s="161"/>
      <c r="AI197" s="161"/>
      <c r="AJ197" s="164">
        <f>IF([1]LeaderAll!$FF$8=" "," ",IF(AND(COUNTIF([1]LeaderAll!$FF$1:$FF$65536,[1]LeaderAll!$FF$8)&gt;4,[1]LeaderAll!$FF$8=[1]LeaderAll!$FF$7,[1]LeaderAll!$FF$8=[1]LeaderAll!$FF$12)," ",IF(AND(COUNTIF([1]LeaderAll!$FF$1:$FF$65536,[1]LeaderAll!$FF$8)&gt;4,[1]LeaderAll!$FF$8=[1]LeaderAll!$FF$12)," ",[1]LeaderAll!$FH$8)))</f>
        <v>23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tr">
        <f>IF(AND([1]LeaderAll!FO$12=[1]LeaderAll!FO8,[1]LeaderAll!FO8=[1]LeaderAll!FO9),"",RANK([1]LeaderAll!FO8,b_era,1)&amp;".")</f>
        <v>7.</v>
      </c>
      <c r="AU197" s="159"/>
      <c r="AV197" s="160" t="str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",IF(AND(COUNTIF([1]LeaderAll!$FO$1:$FO$65536,[1]LeaderAll!$FO$8)&gt;4,[1]LeaderAll!$FO$8=[1]LeaderAll!$FO$12),COUNTIF([1]LeaderAll!$FO$1:$FO$65536,[1]LeaderAll!$FO$8)&amp;" tied",[1]LeaderAll!$FJ$8&amp;" "&amp;[1]LeaderAll!$FK$8&amp;", "&amp;[1]LeaderAll!$FL$8&amp;"-"&amp;[1]LeaderAll!$FM$8)))</f>
        <v>Huber Carolyn, 1-1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tr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",[1]LeaderAll!$FN$8)))</f>
        <v>HAA</v>
      </c>
      <c r="BT197" s="159"/>
      <c r="BU197" s="162"/>
      <c r="BV197" s="159"/>
      <c r="BW197" s="159"/>
      <c r="BX197" s="299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",IF(AND(COUNTIF([1]LeaderAll!$FO$1:$FO$65536,[1]LeaderAll!$FO$8)&gt;4,[1]LeaderAll!$FO$8=[1]LeaderAll!$FO$12),[1]LeaderAll!$FO$8,[1]LeaderAll!$FO$8)))</f>
        <v>14.318181818181817</v>
      </c>
      <c r="BY197" s="299"/>
      <c r="BZ197" s="300"/>
      <c r="CA197" s="300"/>
      <c r="CB197" s="300"/>
      <c r="CC197" s="299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",[1]LeaderAll!$FP$8)))</f>
        <v>7.3333333333333339</v>
      </c>
      <c r="CD197" s="299"/>
      <c r="CE197" s="300"/>
      <c r="CF197" s="300"/>
      <c r="CG197" s="300"/>
      <c r="CH197" s="159"/>
      <c r="CI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",[1]LeaderAll!$FQ$8)))</f>
        <v>17</v>
      </c>
      <c r="CJ197" s="159"/>
      <c r="CK197" s="165"/>
      <c r="CL197" s="161"/>
      <c r="CM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",[1]LeaderAll!$FR$8)))</f>
        <v>15</v>
      </c>
      <c r="CN197" s="165"/>
      <c r="CO197" s="165"/>
      <c r="CP197" s="164"/>
      <c r="CQ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",[1]LeaderAll!$FS$8)))</f>
        <v>23</v>
      </c>
      <c r="CR197" s="159"/>
      <c r="CS197" s="161"/>
      <c r="CT197" s="164"/>
      <c r="CU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",[1]LeaderAll!$FT$8)))</f>
        <v>0</v>
      </c>
      <c r="CV197" s="164"/>
      <c r="CW197" s="164"/>
      <c r="CX197" s="165"/>
      <c r="CY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",[1]LeaderAll!$FU$8)))</f>
        <v>3</v>
      </c>
      <c r="CZ197" s="159"/>
      <c r="DA197" s="164"/>
      <c r="DB197" s="165"/>
      <c r="DC197" s="164">
        <f>IF([1]LeaderAll!$FO$8=" "," ",IF(AND(COUNTIF([1]LeaderAll!$FO$1:$FO$65536,[1]LeaderAll!$FO$8)&gt;4,[1]LeaderAll!$FO$8=[1]LeaderAll!$FO$7,[1]LeaderAll!$FO$8=[1]LeaderAll!$FO$12)," ",IF(AND(COUNTIF([1]LeaderAll!$FO$1:$FO$65536,[1]LeaderAll!$FO$8)&gt;4,[1]LeaderAll!$FO$8=[1]LeaderAll!$FO$12)," ",[1]LeaderAll!$FV$8)))</f>
        <v>3</v>
      </c>
      <c r="DD197" s="164"/>
      <c r="DE197" s="165"/>
      <c r="DF197" s="204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tr">
        <f>IF(AND([1]LeaderAll!FF$12=[1]LeaderAll!FF9,[1]LeaderAll!FF9=[1]LeaderAll!FF10),"",RANK([1]LeaderAll!FF9,b_oav,1)&amp;".")</f>
        <v/>
      </c>
      <c r="B198" s="159"/>
      <c r="C198" s="160" t="str">
        <f>IF([1]LeaderAll!$FF$9=" "," ",IF(AND(COUNTIF([1]LeaderAll!$FF$1:$FF$65536,[1]LeaderAll!$FF$9)&gt;3,[1]LeaderAll!$FF$9=[1]LeaderAll!$FF$8,[1]LeaderAll!$FF$9=[1]LeaderAll!$FF$12)," ",IF(AND(COUNTIF([1]LeaderAll!$FF$1:$FF$65536,[1]LeaderAll!$FF$9)&gt;3,[1]LeaderAll!$FF$9=[1]LeaderAll!$FF$12),COUNTIF([1]LeaderAll!$FF$1:$FF$65536,[1]LeaderAll!$FF$9)&amp;" tied",[1]LeaderAll!$FC$9&amp;" "&amp;[1]LeaderAll!$FD$9)))</f>
        <v xml:space="preserve"> 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tr">
        <f>IF([1]LeaderAll!$FF$9=" "," ",IF(AND(COUNTIF([1]LeaderAll!$FF$1:$FF$65536,[1]LeaderAll!$FF$9)&gt;3,[1]LeaderAll!$FF$9=[1]LeaderAll!$FF$8,[1]LeaderAll!$FF$9=[1]LeaderAll!$FF$12)," ",IF(AND(COUNTIF([1]LeaderAll!$FF$1:$FF$65536,[1]LeaderAll!$FF$9)&gt;3,[1]LeaderAll!$FF$9=[1]LeaderAll!$FF$12)," ",[1]LeaderAll!$FE$9)))</f>
        <v xml:space="preserve"> </v>
      </c>
      <c r="V198" s="159"/>
      <c r="W198" s="162"/>
      <c r="X198" s="162"/>
      <c r="Y198" s="162" t="str">
        <f>IF([1]LeaderAll!$FF$9=" "," ",IF(AND(COUNTIF([1]LeaderAll!$FF$1:$FF$65536,[1]LeaderAll!$FF$9)&gt;3,[1]LeaderAll!$FF$9=[1]LeaderAll!$FF$8,[1]LeaderAll!$FF$9=[1]LeaderAll!$FF$12)," ",IF(AND(COUNTIF([1]LeaderAll!$FF$1:$FF$65536,[1]LeaderAll!$FF$9)&gt;3,[1]LeaderAll!$FF$9=[1]LeaderAll!$FF$12),[1]LeaderAll!$FF$9,[1]LeaderAll!$FF$9)))</f>
        <v xml:space="preserve"> </v>
      </c>
      <c r="Z198" s="162"/>
      <c r="AA198" s="163"/>
      <c r="AB198" s="163"/>
      <c r="AC198" s="159"/>
      <c r="AD198" s="159"/>
      <c r="AE198" s="164" t="str">
        <f>IF([1]LeaderAll!$FF$9=" "," ",IF(AND(COUNTIF([1]LeaderAll!$FF$1:$FF$65536,[1]LeaderAll!$FF$9)&gt;3,[1]LeaderAll!$FF$9=[1]LeaderAll!$FF$8,[1]LeaderAll!$FF$9=[1]LeaderAll!$FF$12)," ",IF(AND(COUNTIF([1]LeaderAll!$FF$1:$FF$65536,[1]LeaderAll!$FF$9)&gt;3,[1]LeaderAll!$FF$9=[1]LeaderAll!$FF$12)," ",[1]LeaderAll!$FG$9)))</f>
        <v xml:space="preserve"> </v>
      </c>
      <c r="AF198" s="165"/>
      <c r="AG198" s="165"/>
      <c r="AH198" s="161"/>
      <c r="AI198" s="161"/>
      <c r="AJ198" s="164" t="str">
        <f>IF([1]LeaderAll!$FF$9=" "," ",IF(AND(COUNTIF([1]LeaderAll!$FF$1:$FF$65536,[1]LeaderAll!$FF$9)&gt;3,[1]LeaderAll!$FF$9=[1]LeaderAll!$FF$8,[1]LeaderAll!$FF$9=[1]LeaderAll!$FF$12)," ",IF(AND(COUNTIF([1]LeaderAll!$FF$1:$FF$65536,[1]LeaderAll!$FF$9)&gt;3,[1]LeaderAll!$FF$9=[1]LeaderAll!$FF$12)," ",[1]LeaderAll!$FH$9)))</f>
        <v xml:space="preserve"> 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tr">
        <f>IF(AND([1]LeaderAll!FO$12=[1]LeaderAll!FO9,[1]LeaderAll!FO9=[1]LeaderAll!FO10),"",RANK([1]LeaderAll!FO9,b_era,1)&amp;".")</f>
        <v/>
      </c>
      <c r="AU198" s="159"/>
      <c r="AV198" s="160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",IF(AND(COUNTIF([1]LeaderAll!$FO$1:$FO$65536,[1]LeaderAll!$FO$9)&gt;3,[1]LeaderAll!$FO$9=[1]LeaderAll!$FO$12),COUNTIF([1]LeaderAll!$FO$1:$FO$65536,[1]LeaderAll!$FO$9)&amp;" tied",[1]LeaderAll!$FJ$9&amp;" "&amp;[1]LeaderAll!$FK$9&amp;", "&amp;[1]LeaderAll!$FL$9&amp;"-"&amp;[1]LeaderAll!$FM$9)))</f>
        <v xml:space="preserve"> 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",[1]LeaderAll!$FN$9)))</f>
        <v xml:space="preserve"> </v>
      </c>
      <c r="BT198" s="159"/>
      <c r="BU198" s="162"/>
      <c r="BV198" s="159"/>
      <c r="BW198" s="159"/>
      <c r="BX198" s="299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",IF(AND(COUNTIF([1]LeaderAll!$FO$1:$FO$65536,[1]LeaderAll!$FO$9)&gt;3,[1]LeaderAll!$FO$9=[1]LeaderAll!$FO$12),[1]LeaderAll!$FO$9,[1]LeaderAll!$FO$9)))</f>
        <v xml:space="preserve"> </v>
      </c>
      <c r="BY198" s="299"/>
      <c r="BZ198" s="300"/>
      <c r="CA198" s="300"/>
      <c r="CB198" s="300"/>
      <c r="CC198" s="299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",[1]LeaderAll!$FP$9)))</f>
        <v xml:space="preserve"> </v>
      </c>
      <c r="CD198" s="299"/>
      <c r="CE198" s="300"/>
      <c r="CF198" s="300"/>
      <c r="CG198" s="300"/>
      <c r="CH198" s="159"/>
      <c r="CI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",[1]LeaderAll!$FQ$9)))</f>
        <v xml:space="preserve"> </v>
      </c>
      <c r="CJ198" s="159"/>
      <c r="CK198" s="165"/>
      <c r="CL198" s="161"/>
      <c r="CM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",[1]LeaderAll!$FR$9)))</f>
        <v xml:space="preserve"> </v>
      </c>
      <c r="CN198" s="165"/>
      <c r="CO198" s="165"/>
      <c r="CP198" s="164"/>
      <c r="CQ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",[1]LeaderAll!$FS$9)))</f>
        <v xml:space="preserve"> </v>
      </c>
      <c r="CR198" s="159"/>
      <c r="CS198" s="161"/>
      <c r="CT198" s="164"/>
      <c r="CU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",[1]LeaderAll!$FT$9)))</f>
        <v xml:space="preserve"> </v>
      </c>
      <c r="CV198" s="164"/>
      <c r="CW198" s="164"/>
      <c r="CX198" s="165"/>
      <c r="CY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",[1]LeaderAll!$FU$9)))</f>
        <v xml:space="preserve"> </v>
      </c>
      <c r="CZ198" s="159"/>
      <c r="DA198" s="164"/>
      <c r="DB198" s="165"/>
      <c r="DC198" s="164" t="str">
        <f>IF([1]LeaderAll!$FO$9=" "," ",IF(AND(COUNTIF([1]LeaderAll!$FO$1:$FO$65536,[1]LeaderAll!$FO$9)&gt;3,[1]LeaderAll!$FO$9=[1]LeaderAll!$FO$8,[1]LeaderAll!$FO$9=[1]LeaderAll!$FO$12)," ",IF(AND(COUNTIF([1]LeaderAll!$FO$1:$FO$65536,[1]LeaderAll!$FO$9)&gt;3,[1]LeaderAll!$FO$9=[1]LeaderAll!$FO$12)," ",[1]LeaderAll!$FV$9)))</f>
        <v xml:space="preserve"> </v>
      </c>
      <c r="DD198" s="164"/>
      <c r="DE198" s="165"/>
      <c r="DF198" s="204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tr">
        <f>IF(AND([1]LeaderAll!FF$12=[1]LeaderAll!FF10,[1]LeaderAll!FF10=[1]LeaderAll!FF11),"",RANK([1]LeaderAll!FF10,b_oav,1)&amp;".")</f>
        <v/>
      </c>
      <c r="B199" s="159"/>
      <c r="C199" s="160" t="str">
        <f>IF([1]LeaderAll!$FF$10=" "," ",IF(AND(COUNTIF([1]LeaderAll!$FF$1:$FF$65536,[1]LeaderAll!$FF$10)&gt;2,[1]LeaderAll!$FF$10=[1]LeaderAll!$FF$9,[1]LeaderAll!$FF$10=[1]LeaderAll!$FF$12)," ",IF(AND(COUNTIF([1]LeaderAll!$FF$1:$FF$65536,[1]LeaderAll!$FF$10)&gt;2,[1]LeaderAll!$FF$10=[1]LeaderAll!$FF$12),COUNTIF([1]LeaderAll!$FF$1:$FF$65536,[1]LeaderAll!$FF$10)&amp;" tied",[1]LeaderAll!$FC$10&amp;" "&amp;[1]LeaderAll!$FD$10)))</f>
        <v xml:space="preserve"> 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tr">
        <f>IF([1]LeaderAll!$FF$10=" "," ",IF(AND(COUNTIF([1]LeaderAll!$FF$1:$FF$65536,[1]LeaderAll!$FF$10)&gt;2,[1]LeaderAll!$FF$10=[1]LeaderAll!$FF$9,[1]LeaderAll!$FF$10=[1]LeaderAll!$FF$12)," ",IF(AND(COUNTIF([1]LeaderAll!$FF$1:$FF$65536,[1]LeaderAll!$FF$10)&gt;2,[1]LeaderAll!$FF$10=[1]LeaderAll!$FF$12)," ",[1]LeaderAll!$FE$10)))</f>
        <v xml:space="preserve"> </v>
      </c>
      <c r="V199" s="159"/>
      <c r="W199" s="162"/>
      <c r="X199" s="162"/>
      <c r="Y199" s="162" t="str">
        <f>IF([1]LeaderAll!$FF$10=" "," ",IF(AND(COUNTIF([1]LeaderAll!$FF$1:$FF$65536,[1]LeaderAll!$FF$10)&gt;2,[1]LeaderAll!$FF$10=[1]LeaderAll!$FF$9,[1]LeaderAll!$FF$10=[1]LeaderAll!$FF$12)," ",IF(AND(COUNTIF([1]LeaderAll!$FF$1:$FF$65536,[1]LeaderAll!$FF$10)&gt;2,[1]LeaderAll!$FF$10=[1]LeaderAll!$FF$12),[1]LeaderAll!$FF$10,[1]LeaderAll!$FF$10)))</f>
        <v xml:space="preserve"> </v>
      </c>
      <c r="Z199" s="162"/>
      <c r="AA199" s="163"/>
      <c r="AB199" s="163"/>
      <c r="AC199" s="159"/>
      <c r="AD199" s="159"/>
      <c r="AE199" s="164" t="str">
        <f>IF([1]LeaderAll!$FF$10=" "," ",IF(AND(COUNTIF([1]LeaderAll!$FF$1:$FF$65536,[1]LeaderAll!$FF$10)&gt;2,[1]LeaderAll!$FF$10=[1]LeaderAll!$FF$9,[1]LeaderAll!$FF$10=[1]LeaderAll!$FF$12)," ",IF(AND(COUNTIF([1]LeaderAll!$FF$1:$FF$65536,[1]LeaderAll!$FF$10)&gt;2,[1]LeaderAll!$FF$10=[1]LeaderAll!$FF$12)," ",[1]LeaderAll!$FG$10)))</f>
        <v xml:space="preserve"> </v>
      </c>
      <c r="AF199" s="165"/>
      <c r="AG199" s="165"/>
      <c r="AH199" s="161"/>
      <c r="AI199" s="161"/>
      <c r="AJ199" s="164" t="str">
        <f>IF([1]LeaderAll!$FF$10=" "," ",IF(AND(COUNTIF([1]LeaderAll!$FF$1:$FF$65536,[1]LeaderAll!$FF$10)&gt;2,[1]LeaderAll!$FF$10=[1]LeaderAll!$FF$9,[1]LeaderAll!$FF$10=[1]LeaderAll!$FF$12)," ",IF(AND(COUNTIF([1]LeaderAll!$FF$1:$FF$65536,[1]LeaderAll!$FF$10)&gt;2,[1]LeaderAll!$FF$10=[1]LeaderAll!$FF$12)," ",[1]LeaderAll!$FH$10)))</f>
        <v xml:space="preserve"> 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tr">
        <f>IF(AND([1]LeaderAll!FO$12=[1]LeaderAll!FO10,[1]LeaderAll!FO10=[1]LeaderAll!FO11),"",RANK([1]LeaderAll!FO10,b_era,1)&amp;".")</f>
        <v/>
      </c>
      <c r="AU199" s="159"/>
      <c r="AV199" s="160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",IF(AND(COUNTIF([1]LeaderAll!$FO$1:$FO$65536,[1]LeaderAll!$FO$10)&gt;2,[1]LeaderAll!$FO$10=[1]LeaderAll!$FO$12),COUNTIF([1]LeaderAll!$FO$1:$FO$65536,[1]LeaderAll!$FO$10)&amp;" tied",[1]LeaderAll!$FJ$10&amp;" "&amp;[1]LeaderAll!$FK$10&amp;", "&amp;[1]LeaderAll!$FL$10&amp;"-"&amp;[1]LeaderAll!$FM$10)))</f>
        <v xml:space="preserve"> 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",[1]LeaderAll!$FN$10)))</f>
        <v xml:space="preserve"> </v>
      </c>
      <c r="BT199" s="159"/>
      <c r="BU199" s="162"/>
      <c r="BV199" s="159"/>
      <c r="BW199" s="159"/>
      <c r="BX199" s="299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",IF(AND(COUNTIF([1]LeaderAll!$FO$1:$FO$65536,[1]LeaderAll!$FO$10)&gt;2,[1]LeaderAll!$FO$10=[1]LeaderAll!$FO$12),[1]LeaderAll!$FO$10,[1]LeaderAll!$FO$10)))</f>
        <v xml:space="preserve"> </v>
      </c>
      <c r="BY199" s="299"/>
      <c r="BZ199" s="300"/>
      <c r="CA199" s="300"/>
      <c r="CB199" s="300"/>
      <c r="CC199" s="299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",[1]LeaderAll!$FP$10)))</f>
        <v xml:space="preserve"> </v>
      </c>
      <c r="CD199" s="299"/>
      <c r="CE199" s="300"/>
      <c r="CF199" s="300"/>
      <c r="CG199" s="300"/>
      <c r="CH199" s="159"/>
      <c r="CI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",[1]LeaderAll!$FQ$10)))</f>
        <v xml:space="preserve"> </v>
      </c>
      <c r="CJ199" s="159"/>
      <c r="CK199" s="165"/>
      <c r="CL199" s="161"/>
      <c r="CM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",[1]LeaderAll!$FR$10)))</f>
        <v xml:space="preserve"> </v>
      </c>
      <c r="CN199" s="165"/>
      <c r="CO199" s="165"/>
      <c r="CP199" s="164"/>
      <c r="CQ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",[1]LeaderAll!$FS$10)))</f>
        <v xml:space="preserve"> </v>
      </c>
      <c r="CR199" s="159"/>
      <c r="CS199" s="161"/>
      <c r="CT199" s="164"/>
      <c r="CU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",[1]LeaderAll!$FT$10)))</f>
        <v xml:space="preserve"> </v>
      </c>
      <c r="CV199" s="164"/>
      <c r="CW199" s="164"/>
      <c r="CX199" s="165"/>
      <c r="CY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",[1]LeaderAll!$FU$10)))</f>
        <v xml:space="preserve"> </v>
      </c>
      <c r="CZ199" s="159"/>
      <c r="DA199" s="164"/>
      <c r="DB199" s="165"/>
      <c r="DC199" s="164" t="str">
        <f>IF([1]LeaderAll!$FO$10=" "," ",IF(AND(COUNTIF([1]LeaderAll!$FO$1:$FO$65536,[1]LeaderAll!$FO$10)&gt;2,[1]LeaderAll!$FO$10=[1]LeaderAll!$FO$9,[1]LeaderAll!$FO$10=[1]LeaderAll!$FO$12)," ",IF(AND(COUNTIF([1]LeaderAll!$FO$1:$FO$65536,[1]LeaderAll!$FO$10)&gt;2,[1]LeaderAll!$FO$10=[1]LeaderAll!$FO$12)," ",[1]LeaderAll!$FV$10)))</f>
        <v xml:space="preserve"> </v>
      </c>
      <c r="DD199" s="164"/>
      <c r="DE199" s="165"/>
      <c r="DF199" s="204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71" t="str">
        <f>IF(AND([1]LeaderAll!FF$12=[1]LeaderAll!FF11,[1]LeaderAll!FF11=[1]LeaderAll!FF12),"",RANK([1]LeaderAll!FF11,b_oav,1)&amp;".")</f>
        <v/>
      </c>
      <c r="B200" s="172"/>
      <c r="C200" s="173" t="str">
        <f>IF([1]LeaderAll!$FF$11=" "," ",IF(AND(COUNTIF([1]LeaderAll!$FF$1:$FF$65536,[1]LeaderAll!$FF$11)&gt;1,[1]LeaderAll!$FF$11=[1]LeaderAll!$FF$10,[1]LeaderAll!$FF$11=[1]LeaderAll!$FF$12)," ",IF(AND(COUNTIF([1]LeaderAll!$FF$1:$FF$65536,[1]LeaderAll!$FF$11)&gt;1,[1]LeaderAll!$FF$11=[1]LeaderAll!$FF$12),COUNTIF([1]LeaderAll!$FF$1:$FF$65536,[1]LeaderAll!$FF$11)&amp;" tied",[1]LeaderAll!$FC$11&amp;" "&amp;[1]LeaderAll!$FD$11)))</f>
        <v xml:space="preserve"> 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tr">
        <f>IF([1]LeaderAll!$FF$11=" "," ",IF(AND(COUNTIF([1]LeaderAll!$FF$1:$FF$65536,[1]LeaderAll!$FF$11)&gt;1,[1]LeaderAll!$FF$11=[1]LeaderAll!$FF$10,[1]LeaderAll!$FF$11=[1]LeaderAll!$FF$12)," ",IF(AND(COUNTIF([1]LeaderAll!$FF$1:$FF$65536,[1]LeaderAll!$FF$11)&gt;1,[1]LeaderAll!$FF$11=[1]LeaderAll!$FF$12)," ",[1]LeaderAll!$FE$11)))</f>
        <v xml:space="preserve"> </v>
      </c>
      <c r="V200" s="172"/>
      <c r="W200" s="175"/>
      <c r="X200" s="175"/>
      <c r="Y200" s="175" t="str">
        <f>IF([1]LeaderAll!$FF$11=" "," ",IF(AND(COUNTIF([1]LeaderAll!$FF$1:$FF$65536,[1]LeaderAll!$FF$11)&gt;1,[1]LeaderAll!$FF$11=[1]LeaderAll!$FF$10,[1]LeaderAll!$FF$11=[1]LeaderAll!$FF$12)," ",IF(AND(COUNTIF([1]LeaderAll!$FF$1:$FF$65536,[1]LeaderAll!$FF$11)&gt;1,[1]LeaderAll!$FF$11=[1]LeaderAll!$FF$12),[1]LeaderAll!$FF$11,[1]LeaderAll!$FF$11)))</f>
        <v xml:space="preserve"> </v>
      </c>
      <c r="Z200" s="175"/>
      <c r="AA200" s="176"/>
      <c r="AB200" s="176"/>
      <c r="AC200" s="172"/>
      <c r="AD200" s="172"/>
      <c r="AE200" s="177" t="str">
        <f>IF([1]LeaderAll!$FF$11=" "," ",IF(AND(COUNTIF([1]LeaderAll!$FF$1:$FF$65536,[1]LeaderAll!$FF$11)&gt;1,[1]LeaderAll!$FF$11=[1]LeaderAll!$FF$10,[1]LeaderAll!$FF$11=[1]LeaderAll!$FF$12)," ",IF(AND(COUNTIF([1]LeaderAll!$FF$1:$FF$65536,[1]LeaderAll!$FF$11)&gt;1,[1]LeaderAll!$FF$11=[1]LeaderAll!$FF$12)," ",[1]LeaderAll!$FG$11)))</f>
        <v xml:space="preserve"> </v>
      </c>
      <c r="AF200" s="178"/>
      <c r="AG200" s="178"/>
      <c r="AH200" s="174"/>
      <c r="AI200" s="174"/>
      <c r="AJ200" s="177" t="str">
        <f>IF([1]LeaderAll!$FF$11=" "," ",IF(AND(COUNTIF([1]LeaderAll!$FF$1:$FF$65536,[1]LeaderAll!$FF$11)&gt;1,[1]LeaderAll!$FF$11=[1]LeaderAll!$FF$10,[1]LeaderAll!$FF$11=[1]LeaderAll!$FF$12)," ",IF(AND(COUNTIF([1]LeaderAll!$FF$1:$FF$65536,[1]LeaderAll!$FF$11)&gt;1,[1]LeaderAll!$FF$11=[1]LeaderAll!$FF$12)," ",[1]LeaderAll!$FH$11)))</f>
        <v xml:space="preserve"> </v>
      </c>
      <c r="AK200" s="178"/>
      <c r="AL200" s="179"/>
      <c r="AM200" s="146" t="s">
        <v>46</v>
      </c>
      <c r="AN200" s="146" t="s">
        <v>46</v>
      </c>
      <c r="AO200" s="146" t="s">
        <v>46</v>
      </c>
      <c r="AP200" s="146" t="s">
        <v>46</v>
      </c>
      <c r="AQ200" s="146" t="s">
        <v>46</v>
      </c>
      <c r="AR200" s="146" t="s">
        <v>46</v>
      </c>
      <c r="AS200" s="146" t="s">
        <v>46</v>
      </c>
      <c r="AT200" s="171" t="str">
        <f>IF(AND([1]LeaderAll!FO$12=[1]LeaderAll!FO11,[1]LeaderAll!FO11=[1]LeaderAll!FO12),"",RANK([1]LeaderAll!FO11,b_era,1)&amp;".")</f>
        <v/>
      </c>
      <c r="AU200" s="172"/>
      <c r="AV200" s="173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",IF(AND(COUNTIF([1]LeaderAll!$FO$1:$FO$65536,[1]LeaderAll!$FO$11)&gt;1,[1]LeaderAll!$FO$11=[1]LeaderAll!$FO$12),COUNTIF([1]LeaderAll!$FO$1:$FO$65536,[1]LeaderAll!$FO$11)&amp;" tied",[1]LeaderAll!$FJ$11&amp;" "&amp;[1]LeaderAll!$FK$11&amp;", "&amp;[1]LeaderAll!$FL$11&amp;"-"&amp;[1]LeaderAll!$FM$11)))</f>
        <v xml:space="preserve"> 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",[1]LeaderAll!$FN$11)))</f>
        <v xml:space="preserve"> </v>
      </c>
      <c r="BT200" s="172"/>
      <c r="BU200" s="175"/>
      <c r="BV200" s="172"/>
      <c r="BW200" s="172"/>
      <c r="BX200" s="302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",IF(AND(COUNTIF([1]LeaderAll!$FO$1:$FO$65536,[1]LeaderAll!$FO$11)&gt;1,[1]LeaderAll!$FO$11=[1]LeaderAll!$FO$12),[1]LeaderAll!$FO$11,[1]LeaderAll!$FO$11)))</f>
        <v xml:space="preserve"> </v>
      </c>
      <c r="BY200" s="302"/>
      <c r="BZ200" s="303"/>
      <c r="CA200" s="303"/>
      <c r="CB200" s="303"/>
      <c r="CC200" s="302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",[1]LeaderAll!$FP$11)))</f>
        <v xml:space="preserve"> </v>
      </c>
      <c r="CD200" s="302"/>
      <c r="CE200" s="303"/>
      <c r="CF200" s="303"/>
      <c r="CG200" s="303"/>
      <c r="CH200" s="172"/>
      <c r="CI200" s="177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",[1]LeaderAll!$FQ$11)))</f>
        <v xml:space="preserve"> </v>
      </c>
      <c r="CJ200" s="172"/>
      <c r="CK200" s="178"/>
      <c r="CL200" s="174"/>
      <c r="CM200" s="177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",[1]LeaderAll!$FR$11)))</f>
        <v xml:space="preserve"> </v>
      </c>
      <c r="CN200" s="178"/>
      <c r="CO200" s="178"/>
      <c r="CP200" s="177"/>
      <c r="CQ200" s="177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",[1]LeaderAll!$FS$11)))</f>
        <v xml:space="preserve"> </v>
      </c>
      <c r="CR200" s="172"/>
      <c r="CS200" s="174"/>
      <c r="CT200" s="177"/>
      <c r="CU200" s="177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",[1]LeaderAll!$FT$11)))</f>
        <v xml:space="preserve"> </v>
      </c>
      <c r="CV200" s="177"/>
      <c r="CW200" s="177"/>
      <c r="CX200" s="178"/>
      <c r="CY200" s="177" t="str">
        <f>IF([1]LeaderAll!$FO$11=" "," ",IF(AND(COUNTIF([1]LeaderAll!$FO$1:$FO$65536,[1]LeaderAll!$FO$11)&gt;1,[1]LeaderAll!$FO$11=[1]LeaderAll!$FO$10,[1]LeaderAll!$FO$11=[1]LeaderAll!$FO$12)," ",IF(AND(COUNTIF([1]LeaderAll!$FO$1:$FO$65536,[1]LeaderAll!$FO$11)&gt;1,[1]LeaderAll!$FO$11=[1]LeaderAll!$FO$12)," ",[1]LeaderAll!$FU$11)))</f>
        <v xml:space="preserve"> </v>
      </c>
      <c r="CZ200" s="172"/>
      <c r="DA200" s="177"/>
      <c r="DB200" s="178"/>
      <c r="DC200" s="177" t="str">
        <f>IF([1]LeaderAll!$FO$11=" "," ",IF(AND(COUNTIF([1]LeaderAll!$FO$1:$FO$65536,[1]LeaderAll!$FO$11)&gt;1,[1]LeaderAll!$FO$11=[1]LeaderAll!$FO$10,[1]LeaderAll!$FO$11=[1]LeaderAll!$FO$21)," ",IF(AND(COUNTIF([1]LeaderAll!$FO$1:$FO$65536,[1]LeaderAll!$FO$11)&gt;1,[1]LeaderAll!$FO$11=[1]LeaderAll!$FO$21)," ",[1]LeaderAll!$FV$11)))</f>
        <v xml:space="preserve"> </v>
      </c>
      <c r="DD200" s="177"/>
      <c r="DE200" s="178"/>
      <c r="DF200" s="211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">
      <c r="A201" s="181">
        <f>[1]Leaders2!$B$14</f>
        <v>5.5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f>[1]Leaders2!$B$14</f>
        <v>5.5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">
      <c r="A202" s="292"/>
      <c r="B202" s="121"/>
      <c r="C202" s="226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2"/>
      <c r="CM203" s="232"/>
      <c r="CN203" s="232"/>
      <c r="CO203" s="232"/>
      <c r="CP203" s="232"/>
      <c r="CQ203" s="232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25">
      <c r="A204" s="233"/>
      <c r="B204" s="199"/>
      <c r="C204" s="234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25">
      <c r="A205" s="117"/>
      <c r="B205" s="120"/>
      <c r="C205" s="117"/>
      <c r="D205" s="120"/>
      <c r="E205" s="120"/>
      <c r="F205" s="120"/>
      <c r="G205" s="120"/>
      <c r="H205" s="199"/>
      <c r="I205" s="308" t="s">
        <v>1</v>
      </c>
      <c r="J205" s="309"/>
      <c r="K205" s="309"/>
      <c r="L205" s="310"/>
      <c r="M205" s="238" t="s">
        <v>30</v>
      </c>
      <c r="N205" s="236"/>
      <c r="O205" s="236"/>
      <c r="P205" s="236"/>
      <c r="Q205" s="237"/>
      <c r="R205" s="238" t="s">
        <v>31</v>
      </c>
      <c r="S205" s="236"/>
      <c r="T205" s="236"/>
      <c r="U205" s="236"/>
      <c r="V205" s="236"/>
      <c r="W205" s="236"/>
      <c r="X205" s="237"/>
      <c r="Y205" s="238" t="s">
        <v>3</v>
      </c>
      <c r="Z205" s="236"/>
      <c r="AA205" s="236"/>
      <c r="AB205" s="236"/>
      <c r="AC205" s="237"/>
      <c r="AD205" s="238" t="s">
        <v>4</v>
      </c>
      <c r="AE205" s="236"/>
      <c r="AF205" s="236"/>
      <c r="AG205" s="236"/>
      <c r="AH205" s="237"/>
      <c r="AI205" s="238" t="s">
        <v>32</v>
      </c>
      <c r="AJ205" s="236"/>
      <c r="AK205" s="236"/>
      <c r="AL205" s="236"/>
      <c r="AM205" s="237"/>
      <c r="AN205" s="238" t="s">
        <v>6</v>
      </c>
      <c r="AO205" s="236"/>
      <c r="AP205" s="236"/>
      <c r="AQ205" s="236"/>
      <c r="AR205" s="237"/>
      <c r="AS205" s="238" t="s">
        <v>9</v>
      </c>
      <c r="AT205" s="236"/>
      <c r="AU205" s="236"/>
      <c r="AV205" s="237"/>
      <c r="AW205" s="238" t="s">
        <v>10</v>
      </c>
      <c r="AX205" s="236"/>
      <c r="AY205" s="236"/>
      <c r="AZ205" s="236"/>
      <c r="BA205" s="237"/>
      <c r="BB205" s="238" t="s">
        <v>11</v>
      </c>
      <c r="BC205" s="236"/>
      <c r="BD205" s="236"/>
      <c r="BE205" s="236"/>
      <c r="BF205" s="237"/>
      <c r="BG205" s="238" t="s">
        <v>12</v>
      </c>
      <c r="BH205" s="236"/>
      <c r="BI205" s="236"/>
      <c r="BJ205" s="236"/>
      <c r="BK205" s="237"/>
      <c r="BL205" s="238" t="s">
        <v>33</v>
      </c>
      <c r="BM205" s="236"/>
      <c r="BN205" s="236"/>
      <c r="BO205" s="236"/>
      <c r="BP205" s="237"/>
      <c r="BQ205" s="238" t="s">
        <v>34</v>
      </c>
      <c r="BR205" s="236"/>
      <c r="BS205" s="236"/>
      <c r="BT205" s="236"/>
      <c r="BU205" s="238" t="s">
        <v>35</v>
      </c>
      <c r="BV205" s="236"/>
      <c r="BW205" s="236"/>
      <c r="BX205" s="238" t="s">
        <v>36</v>
      </c>
      <c r="BY205" s="236"/>
      <c r="BZ205" s="236"/>
      <c r="CA205" s="238" t="s">
        <v>37</v>
      </c>
      <c r="CB205" s="236"/>
      <c r="CC205" s="239"/>
      <c r="CD205" s="308" t="s">
        <v>38</v>
      </c>
      <c r="CE205" s="309"/>
      <c r="CF205" s="309"/>
      <c r="CG205" s="309"/>
      <c r="CH205" s="309"/>
      <c r="CI205" s="293" t="s">
        <v>39</v>
      </c>
      <c r="CJ205" s="309"/>
      <c r="CK205" s="309"/>
      <c r="CL205" s="309"/>
      <c r="CM205" s="309"/>
      <c r="CN205" s="293" t="s">
        <v>94</v>
      </c>
      <c r="CO205" s="309"/>
      <c r="CP205" s="309"/>
      <c r="CQ205" s="309"/>
      <c r="CR205" s="309"/>
      <c r="CS205" s="309"/>
      <c r="CT205" s="293" t="s">
        <v>95</v>
      </c>
      <c r="CU205" s="309"/>
      <c r="CV205" s="309"/>
      <c r="CW205" s="309"/>
      <c r="CX205" s="309"/>
      <c r="CY205" s="309"/>
      <c r="CZ205" s="293" t="s">
        <v>42</v>
      </c>
      <c r="DA205" s="309"/>
      <c r="DB205" s="309"/>
      <c r="DC205" s="309"/>
      <c r="DD205" s="309"/>
      <c r="DE205" s="309"/>
      <c r="DF205" s="311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">
      <c r="A206" s="240">
        <f>IF([1]Teams!E6=" "," ",[1]Teams!E6)</f>
        <v>0</v>
      </c>
      <c r="B206" s="241"/>
      <c r="C206" s="241"/>
      <c r="D206" s="241"/>
      <c r="E206" s="241"/>
      <c r="F206" s="241"/>
      <c r="G206" s="241"/>
      <c r="H206" s="242"/>
      <c r="I206" s="243"/>
      <c r="J206" s="244"/>
      <c r="K206" s="244"/>
      <c r="L206" s="245"/>
      <c r="M206" s="246"/>
      <c r="N206" s="244"/>
      <c r="O206" s="244"/>
      <c r="P206" s="244"/>
      <c r="Q206" s="245"/>
      <c r="R206" s="312"/>
      <c r="S206" s="244"/>
      <c r="T206" s="244"/>
      <c r="U206" s="244"/>
      <c r="V206" s="244"/>
      <c r="W206" s="244"/>
      <c r="X206" s="245"/>
      <c r="Y206" s="246"/>
      <c r="Z206" s="244"/>
      <c r="AA206" s="244"/>
      <c r="AB206" s="244"/>
      <c r="AC206" s="245"/>
      <c r="AD206" s="246"/>
      <c r="AE206" s="244"/>
      <c r="AF206" s="244"/>
      <c r="AG206" s="244"/>
      <c r="AH206" s="245"/>
      <c r="AI206" s="246"/>
      <c r="AJ206" s="244"/>
      <c r="AK206" s="244"/>
      <c r="AL206" s="244"/>
      <c r="AM206" s="245"/>
      <c r="AN206" s="246"/>
      <c r="AO206" s="244"/>
      <c r="AP206" s="244"/>
      <c r="AQ206" s="244"/>
      <c r="AR206" s="245"/>
      <c r="AS206" s="246"/>
      <c r="AT206" s="244"/>
      <c r="AU206" s="244"/>
      <c r="AV206" s="245"/>
      <c r="AW206" s="246"/>
      <c r="AX206" s="244"/>
      <c r="AY206" s="244"/>
      <c r="AZ206" s="244"/>
      <c r="BA206" s="245"/>
      <c r="BB206" s="246"/>
      <c r="BC206" s="244"/>
      <c r="BD206" s="244"/>
      <c r="BE206" s="244"/>
      <c r="BF206" s="245"/>
      <c r="BG206" s="246"/>
      <c r="BH206" s="244"/>
      <c r="BI206" s="244"/>
      <c r="BJ206" s="244"/>
      <c r="BK206" s="245"/>
      <c r="BL206" s="246"/>
      <c r="BM206" s="244"/>
      <c r="BN206" s="244"/>
      <c r="BO206" s="244"/>
      <c r="BP206" s="245"/>
      <c r="BQ206" s="246"/>
      <c r="BR206" s="244"/>
      <c r="BS206" s="244"/>
      <c r="BT206" s="244"/>
      <c r="BU206" s="246"/>
      <c r="BV206" s="244"/>
      <c r="BW206" s="244"/>
      <c r="BX206" s="246"/>
      <c r="BY206" s="244"/>
      <c r="BZ206" s="244"/>
      <c r="CA206" s="246"/>
      <c r="CB206" s="244"/>
      <c r="CC206" s="297"/>
      <c r="CD206" s="313"/>
      <c r="CE206" s="314"/>
      <c r="CF206" s="314"/>
      <c r="CG206" s="314"/>
      <c r="CH206" s="314"/>
      <c r="CI206" s="315"/>
      <c r="CJ206" s="316"/>
      <c r="CK206" s="316"/>
      <c r="CL206" s="316"/>
      <c r="CM206" s="316"/>
      <c r="CN206" s="317"/>
      <c r="CO206" s="314"/>
      <c r="CP206" s="314"/>
      <c r="CQ206" s="314"/>
      <c r="CR206" s="314"/>
      <c r="CS206" s="314"/>
      <c r="CT206" s="317"/>
      <c r="CU206" s="314"/>
      <c r="CV206" s="314"/>
      <c r="CW206" s="314"/>
      <c r="CX206" s="314"/>
      <c r="CY206" s="314"/>
      <c r="CZ206" s="317"/>
      <c r="DA206" s="314"/>
      <c r="DB206" s="314"/>
      <c r="DC206" s="314"/>
      <c r="DD206" s="314"/>
      <c r="DE206" s="314"/>
      <c r="DF206" s="318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">
      <c r="A207" s="255" t="str">
        <f>IF([1]Teams!E7=" "," ",[1]Teams!E7)</f>
        <v>FRE</v>
      </c>
      <c r="B207" s="256"/>
      <c r="C207" s="256"/>
      <c r="D207" s="256"/>
      <c r="E207" s="256"/>
      <c r="F207" s="256"/>
      <c r="G207" s="256"/>
      <c r="H207" s="257"/>
      <c r="I207" s="243">
        <f>IF(FRE!$C$41&gt;0,FRE!$C$41," ")</f>
        <v>4</v>
      </c>
      <c r="J207" s="244"/>
      <c r="K207" s="244"/>
      <c r="L207" s="245"/>
      <c r="M207" s="246">
        <f>IF(FRE!$E$58&gt;0,FRE!$E$58," ")</f>
        <v>79</v>
      </c>
      <c r="N207" s="244"/>
      <c r="O207" s="244"/>
      <c r="P207" s="244"/>
      <c r="Q207" s="245"/>
      <c r="R207" s="312">
        <f>IF(FRE!$F$58&gt;0,FRE!$F$58," ")</f>
        <v>18.000000000000004</v>
      </c>
      <c r="S207" s="244"/>
      <c r="T207" s="244"/>
      <c r="U207" s="244"/>
      <c r="V207" s="244"/>
      <c r="W207" s="244"/>
      <c r="X207" s="245"/>
      <c r="Y207" s="246">
        <f>IF(FRE!$H$58&gt;0,FRE!$H$58," ")</f>
        <v>63</v>
      </c>
      <c r="Z207" s="244"/>
      <c r="AA207" s="244"/>
      <c r="AB207" s="244"/>
      <c r="AC207" s="245"/>
      <c r="AD207" s="246">
        <f>IF(FRE!$I$58&gt;0,FRE!$I$58," ")</f>
        <v>11</v>
      </c>
      <c r="AE207" s="244"/>
      <c r="AF207" s="244"/>
      <c r="AG207" s="244"/>
      <c r="AH207" s="245"/>
      <c r="AI207" s="246">
        <f>IF(FRE!$J$58&gt;0,FRE!$J$58," ")</f>
        <v>7</v>
      </c>
      <c r="AJ207" s="244"/>
      <c r="AK207" s="244"/>
      <c r="AL207" s="244"/>
      <c r="AM207" s="245"/>
      <c r="AN207" s="246">
        <f>IF(FRE!$K$58&gt;0,FRE!$K$58," ")</f>
        <v>14</v>
      </c>
      <c r="AO207" s="244"/>
      <c r="AP207" s="244"/>
      <c r="AQ207" s="244"/>
      <c r="AR207" s="245"/>
      <c r="AS207" s="246" t="str">
        <f>IF(FRE!$L$58&gt;0,FRE!$L$58," ")</f>
        <v xml:space="preserve"> </v>
      </c>
      <c r="AT207" s="244"/>
      <c r="AU207" s="244"/>
      <c r="AV207" s="245"/>
      <c r="AW207" s="246">
        <f>IF(FRE!$M$58&gt;0,FRE!$M$58," ")</f>
        <v>21</v>
      </c>
      <c r="AX207" s="244"/>
      <c r="AY207" s="244"/>
      <c r="AZ207" s="244"/>
      <c r="BA207" s="245"/>
      <c r="BB207" s="246">
        <f>IF(FRE!$N$58&gt;0,FRE!$N$58," ")</f>
        <v>13</v>
      </c>
      <c r="BC207" s="244"/>
      <c r="BD207" s="244"/>
      <c r="BE207" s="244"/>
      <c r="BF207" s="245"/>
      <c r="BG207" s="246">
        <f>IF(FRE!$O$58&gt;0,FRE!$O$58," ")</f>
        <v>1</v>
      </c>
      <c r="BH207" s="244"/>
      <c r="BI207" s="244"/>
      <c r="BJ207" s="244"/>
      <c r="BK207" s="245"/>
      <c r="BL207" s="246">
        <f>IF(FRE!$P$58&gt;0,FRE!$P$58," ")</f>
        <v>6</v>
      </c>
      <c r="BM207" s="244"/>
      <c r="BN207" s="244"/>
      <c r="BO207" s="244"/>
      <c r="BP207" s="245"/>
      <c r="BQ207" s="246" t="str">
        <f>IF(FRE!$Q$58&gt;0,FRE!$Q$58," ")</f>
        <v xml:space="preserve"> </v>
      </c>
      <c r="BR207" s="244"/>
      <c r="BS207" s="244"/>
      <c r="BT207" s="244"/>
      <c r="BU207" s="246">
        <f>IF(FRE!$R$58&gt;0,FRE!$R$58," ")</f>
        <v>3</v>
      </c>
      <c r="BV207" s="244"/>
      <c r="BW207" s="244"/>
      <c r="BX207" s="246">
        <f>IF(FRE!$S$58&gt;0,FRE!$S$58," ")</f>
        <v>1</v>
      </c>
      <c r="BY207" s="244"/>
      <c r="BZ207" s="244"/>
      <c r="CA207" s="246" t="str">
        <f>IF(FRE!$T$58&gt;0,FRE!$T$58," ")</f>
        <v xml:space="preserve"> </v>
      </c>
      <c r="CB207" s="244"/>
      <c r="CC207" s="297"/>
      <c r="CD207" s="319">
        <f>IF(AND(R207&lt;&gt;" ",AI207&lt;&gt;" "),(AI207*[1]Teams!$K$3)/R207,IF(AND(R207&lt;&gt;" ",AI207=0),"0.00",""))</f>
        <v>2.7222222222222219</v>
      </c>
      <c r="CE207" s="320"/>
      <c r="CF207" s="320"/>
      <c r="CG207" s="320"/>
      <c r="CH207" s="320"/>
      <c r="CI207" s="321">
        <f t="shared" ref="CI207:CI213" si="0">IF(AND(Y207&lt;&gt;" ",AN207=" "),0/1,IF(Y207&lt;&gt;" ",AN207/Y207,""))</f>
        <v>0.22222222222222221</v>
      </c>
      <c r="CJ207" s="322"/>
      <c r="CK207" s="322"/>
      <c r="CL207" s="322"/>
      <c r="CM207" s="322"/>
      <c r="CN207" s="323">
        <f t="shared" ref="CN207:CN213" si="1">IF(AND(R207&lt;&gt;" ",AN207=" "),0/1,IF(R207&lt;&gt;" ",AN207/R207,""))</f>
        <v>0.77777777777777768</v>
      </c>
      <c r="CO207" s="320"/>
      <c r="CP207" s="320"/>
      <c r="CQ207" s="320"/>
      <c r="CR207" s="320"/>
      <c r="CS207" s="320"/>
      <c r="CT207" s="323">
        <f t="shared" ref="CT207:CT213" si="2">IF(AND(R207&lt;&gt;" ",AW207=" "),0/1,IF(R207&lt;&gt;" ",AW207/R207,""))</f>
        <v>1.1666666666666665</v>
      </c>
      <c r="CU207" s="320"/>
      <c r="CV207" s="320"/>
      <c r="CW207" s="320"/>
      <c r="CX207" s="320"/>
      <c r="CY207" s="320"/>
      <c r="CZ207" s="323">
        <f t="shared" ref="CZ207:CZ213" si="3">IF(AND(R207&lt;&gt;" ",BB207=" "),0/1,IF(R207&lt;&gt;" ",BB207/R207,""))</f>
        <v>0.7222222222222221</v>
      </c>
      <c r="DA207" s="320"/>
      <c r="DB207" s="320"/>
      <c r="DC207" s="320"/>
      <c r="DD207" s="320"/>
      <c r="DE207" s="320"/>
      <c r="DF207" s="324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55" t="str">
        <f>IF([1]Teams!E8=" "," ",[1]Teams!E8)</f>
        <v>WES</v>
      </c>
      <c r="B208" s="256"/>
      <c r="C208" s="256"/>
      <c r="D208" s="256"/>
      <c r="E208" s="256"/>
      <c r="F208" s="256"/>
      <c r="G208" s="256"/>
      <c r="H208" s="257"/>
      <c r="I208" s="243">
        <f>IF(WES!$C$41&gt;0,WES!$C$41," ")</f>
        <v>5</v>
      </c>
      <c r="J208" s="244"/>
      <c r="K208" s="244"/>
      <c r="L208" s="245"/>
      <c r="M208" s="246">
        <f>IF(WES!$E$58&gt;0,WES!$E$58," ")</f>
        <v>143</v>
      </c>
      <c r="N208" s="244"/>
      <c r="O208" s="244"/>
      <c r="P208" s="244"/>
      <c r="Q208" s="245"/>
      <c r="R208" s="312">
        <f>IF(WES!$F$58&gt;0,WES!$F$58," ")</f>
        <v>29.666666666666668</v>
      </c>
      <c r="S208" s="244"/>
      <c r="T208" s="244"/>
      <c r="U208" s="244"/>
      <c r="V208" s="244"/>
      <c r="W208" s="244"/>
      <c r="X208" s="245"/>
      <c r="Y208" s="246">
        <f>IF(WES!$H$58&gt;0,WES!$H$58," ")</f>
        <v>125</v>
      </c>
      <c r="Z208" s="244"/>
      <c r="AA208" s="244"/>
      <c r="AB208" s="244"/>
      <c r="AC208" s="245"/>
      <c r="AD208" s="246">
        <f>IF(WES!$I$58&gt;0,WES!$I$58," ")</f>
        <v>29</v>
      </c>
      <c r="AE208" s="244"/>
      <c r="AF208" s="244"/>
      <c r="AG208" s="244"/>
      <c r="AH208" s="245"/>
      <c r="AI208" s="246">
        <f>IF(WES!$J$58&gt;0,WES!$J$58," ")</f>
        <v>19</v>
      </c>
      <c r="AJ208" s="244"/>
      <c r="AK208" s="244"/>
      <c r="AL208" s="244"/>
      <c r="AM208" s="245"/>
      <c r="AN208" s="246">
        <f>IF(WES!$K$58&gt;0,WES!$K$58," ")</f>
        <v>35</v>
      </c>
      <c r="AO208" s="244"/>
      <c r="AP208" s="244"/>
      <c r="AQ208" s="244"/>
      <c r="AR208" s="245"/>
      <c r="AS208" s="246">
        <f>IF(WES!$L$58&gt;0,WES!$L$58," ")</f>
        <v>1</v>
      </c>
      <c r="AT208" s="244"/>
      <c r="AU208" s="244"/>
      <c r="AV208" s="245"/>
      <c r="AW208" s="246">
        <f>IF(WES!$M$58&gt;0,WES!$M$58," ")</f>
        <v>33</v>
      </c>
      <c r="AX208" s="244"/>
      <c r="AY208" s="244"/>
      <c r="AZ208" s="244"/>
      <c r="BA208" s="245"/>
      <c r="BB208" s="246">
        <f>IF(WES!$N$58&gt;0,WES!$N$58," ")</f>
        <v>15</v>
      </c>
      <c r="BC208" s="244"/>
      <c r="BD208" s="244"/>
      <c r="BE208" s="244"/>
      <c r="BF208" s="245"/>
      <c r="BG208" s="246">
        <f>IF(WES!$O$58&gt;0,WES!$O$58," ")</f>
        <v>1</v>
      </c>
      <c r="BH208" s="244"/>
      <c r="BI208" s="244"/>
      <c r="BJ208" s="244"/>
      <c r="BK208" s="245"/>
      <c r="BL208" s="246">
        <f>IF(WES!$P$58&gt;0,WES!$P$58," ")</f>
        <v>7</v>
      </c>
      <c r="BM208" s="244"/>
      <c r="BN208" s="244"/>
      <c r="BO208" s="244"/>
      <c r="BP208" s="245"/>
      <c r="BQ208" s="246">
        <f>IF(WES!$Q$58&gt;0,WES!$Q$58," ")</f>
        <v>1</v>
      </c>
      <c r="BR208" s="244"/>
      <c r="BS208" s="244"/>
      <c r="BT208" s="244"/>
      <c r="BU208" s="246">
        <f>IF(WES!$R$58&gt;0,WES!$R$58," ")</f>
        <v>4</v>
      </c>
      <c r="BV208" s="244"/>
      <c r="BW208" s="244"/>
      <c r="BX208" s="246">
        <f>IF(WES!$S$58&gt;0,WES!$S$58," ")</f>
        <v>1</v>
      </c>
      <c r="BY208" s="244"/>
      <c r="BZ208" s="244"/>
      <c r="CA208" s="246" t="str">
        <f>IF(WES!$T$58&gt;0,WES!$T$58," ")</f>
        <v xml:space="preserve"> </v>
      </c>
      <c r="CB208" s="244"/>
      <c r="CC208" s="297"/>
      <c r="CD208" s="319">
        <f>IF(AND(R208&lt;&gt;" ",AI208&lt;&gt;" "),(AI208*[1]Teams!$K$3)/R208,IF(AND(R208&lt;&gt;" ",AI208=0),"0.00",""))</f>
        <v>4.4831460674157304</v>
      </c>
      <c r="CE208" s="320"/>
      <c r="CF208" s="320"/>
      <c r="CG208" s="320"/>
      <c r="CH208" s="320"/>
      <c r="CI208" s="321">
        <f t="shared" si="0"/>
        <v>0.28000000000000003</v>
      </c>
      <c r="CJ208" s="322"/>
      <c r="CK208" s="322"/>
      <c r="CL208" s="322"/>
      <c r="CM208" s="322"/>
      <c r="CN208" s="323">
        <f t="shared" si="1"/>
        <v>1.1797752808988764</v>
      </c>
      <c r="CO208" s="320"/>
      <c r="CP208" s="320"/>
      <c r="CQ208" s="320"/>
      <c r="CR208" s="320"/>
      <c r="CS208" s="320"/>
      <c r="CT208" s="323">
        <f t="shared" si="2"/>
        <v>1.1123595505617978</v>
      </c>
      <c r="CU208" s="320"/>
      <c r="CV208" s="320"/>
      <c r="CW208" s="320"/>
      <c r="CX208" s="320"/>
      <c r="CY208" s="320"/>
      <c r="CZ208" s="323">
        <f t="shared" si="3"/>
        <v>0.5056179775280899</v>
      </c>
      <c r="DA208" s="320"/>
      <c r="DB208" s="320"/>
      <c r="DC208" s="320"/>
      <c r="DD208" s="320"/>
      <c r="DE208" s="320"/>
      <c r="DF208" s="324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5" t="str">
        <f>IF([1]Teams!E9=" "," ",[1]Teams!E9)</f>
        <v>KAR</v>
      </c>
      <c r="B209" s="256"/>
      <c r="C209" s="256"/>
      <c r="D209" s="256"/>
      <c r="E209" s="256"/>
      <c r="F209" s="256"/>
      <c r="G209" s="256"/>
      <c r="H209" s="257"/>
      <c r="I209" s="243">
        <f>IF(KAR!$C$41&gt;0,KAR!$C$41," ")</f>
        <v>3</v>
      </c>
      <c r="J209" s="244"/>
      <c r="K209" s="244"/>
      <c r="L209" s="245"/>
      <c r="M209" s="246">
        <f>IF(KAR!$E$58&gt;0,KAR!$E$58," ")</f>
        <v>86</v>
      </c>
      <c r="N209" s="244"/>
      <c r="O209" s="244"/>
      <c r="P209" s="244"/>
      <c r="Q209" s="245"/>
      <c r="R209" s="312">
        <f>IF(KAR!$F$58&gt;0,KAR!$F$58," ")</f>
        <v>12</v>
      </c>
      <c r="S209" s="244"/>
      <c r="T209" s="244"/>
      <c r="U209" s="244"/>
      <c r="V209" s="244"/>
      <c r="W209" s="244"/>
      <c r="X209" s="245"/>
      <c r="Y209" s="246">
        <f>IF(KAR!$H$58&gt;0,KAR!$H$58," ")</f>
        <v>60</v>
      </c>
      <c r="Z209" s="244"/>
      <c r="AA209" s="244"/>
      <c r="AB209" s="244"/>
      <c r="AC209" s="245"/>
      <c r="AD209" s="246">
        <f>IF(KAR!$I$58&gt;0,KAR!$I$58," ")</f>
        <v>33</v>
      </c>
      <c r="AE209" s="244"/>
      <c r="AF209" s="244"/>
      <c r="AG209" s="244"/>
      <c r="AH209" s="245"/>
      <c r="AI209" s="246">
        <f>IF(KAR!$J$58&gt;0,KAR!$J$58," ")</f>
        <v>27</v>
      </c>
      <c r="AJ209" s="244"/>
      <c r="AK209" s="244"/>
      <c r="AL209" s="244"/>
      <c r="AM209" s="245"/>
      <c r="AN209" s="246">
        <f>IF(KAR!$K$58&gt;0,KAR!$K$58," ")</f>
        <v>22</v>
      </c>
      <c r="AO209" s="244"/>
      <c r="AP209" s="244"/>
      <c r="AQ209" s="244"/>
      <c r="AR209" s="245"/>
      <c r="AS209" s="246">
        <f>IF(KAR!$L$58&gt;0,KAR!$L$58," ")</f>
        <v>1</v>
      </c>
      <c r="AT209" s="244"/>
      <c r="AU209" s="244"/>
      <c r="AV209" s="245"/>
      <c r="AW209" s="246">
        <f>IF(KAR!$M$58&gt;0,KAR!$M$58," ")</f>
        <v>17</v>
      </c>
      <c r="AX209" s="244"/>
      <c r="AY209" s="244"/>
      <c r="AZ209" s="244"/>
      <c r="BA209" s="245"/>
      <c r="BB209" s="246">
        <f>IF(KAR!$N$58&gt;0,KAR!$N$58," ")</f>
        <v>20</v>
      </c>
      <c r="BC209" s="244"/>
      <c r="BD209" s="244"/>
      <c r="BE209" s="244"/>
      <c r="BF209" s="245"/>
      <c r="BG209" s="246">
        <f>IF(KAR!$O$58&gt;0,KAR!$O$58," ")</f>
        <v>4</v>
      </c>
      <c r="BH209" s="244"/>
      <c r="BI209" s="244"/>
      <c r="BJ209" s="244"/>
      <c r="BK209" s="245"/>
      <c r="BL209" s="246">
        <f>IF(KAR!$P$58&gt;0,KAR!$P$58," ")</f>
        <v>6</v>
      </c>
      <c r="BM209" s="244"/>
      <c r="BN209" s="244"/>
      <c r="BO209" s="244"/>
      <c r="BP209" s="245"/>
      <c r="BQ209" s="246" t="str">
        <f>IF(KAR!$Q$58&gt;0,KAR!$Q$58," ")</f>
        <v xml:space="preserve"> </v>
      </c>
      <c r="BR209" s="244"/>
      <c r="BS209" s="244"/>
      <c r="BT209" s="244"/>
      <c r="BU209" s="246">
        <f>IF(KAR!$R$58&gt;0,KAR!$R$58," ")</f>
        <v>1</v>
      </c>
      <c r="BV209" s="244"/>
      <c r="BW209" s="244"/>
      <c r="BX209" s="246">
        <f>IF(KAR!$S$58&gt;0,KAR!$S$58," ")</f>
        <v>2</v>
      </c>
      <c r="BY209" s="244"/>
      <c r="BZ209" s="244"/>
      <c r="CA209" s="246" t="str">
        <f>IF(KAR!$T$58&gt;0,KAR!$T$58," ")</f>
        <v xml:space="preserve"> </v>
      </c>
      <c r="CB209" s="244"/>
      <c r="CC209" s="297"/>
      <c r="CD209" s="319">
        <f>IF(AND(R209&lt;&gt;" ",AI209&lt;&gt;" "),(AI209*[1]Teams!$K$3)/R209,IF(AND(R209&lt;&gt;" ",AI209=0),"0.00",""))</f>
        <v>15.75</v>
      </c>
      <c r="CE209" s="320"/>
      <c r="CF209" s="320"/>
      <c r="CG209" s="320"/>
      <c r="CH209" s="320"/>
      <c r="CI209" s="321">
        <f t="shared" si="0"/>
        <v>0.36666666666666664</v>
      </c>
      <c r="CJ209" s="322"/>
      <c r="CK209" s="322"/>
      <c r="CL209" s="322"/>
      <c r="CM209" s="322"/>
      <c r="CN209" s="323">
        <f t="shared" si="1"/>
        <v>1.8333333333333333</v>
      </c>
      <c r="CO209" s="320"/>
      <c r="CP209" s="320"/>
      <c r="CQ209" s="320"/>
      <c r="CR209" s="320"/>
      <c r="CS209" s="320"/>
      <c r="CT209" s="323">
        <f t="shared" si="2"/>
        <v>1.4166666666666667</v>
      </c>
      <c r="CU209" s="320"/>
      <c r="CV209" s="320"/>
      <c r="CW209" s="320"/>
      <c r="CX209" s="320"/>
      <c r="CY209" s="320"/>
      <c r="CZ209" s="323">
        <f t="shared" si="3"/>
        <v>1.6666666666666667</v>
      </c>
      <c r="DA209" s="320"/>
      <c r="DB209" s="320"/>
      <c r="DC209" s="320"/>
      <c r="DD209" s="320"/>
      <c r="DE209" s="320"/>
      <c r="DF209" s="324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5" t="str">
        <f>IF([1]Teams!E10=" "," ",[1]Teams!E10)</f>
        <v>HHK</v>
      </c>
      <c r="B210" s="256"/>
      <c r="C210" s="256"/>
      <c r="D210" s="256"/>
      <c r="E210" s="256"/>
      <c r="F210" s="256"/>
      <c r="G210" s="256"/>
      <c r="H210" s="257"/>
      <c r="I210" s="243">
        <f>IF(HHK!$C$41&gt;0,HHK!$C$41," ")</f>
        <v>3</v>
      </c>
      <c r="J210" s="244"/>
      <c r="K210" s="244"/>
      <c r="L210" s="245"/>
      <c r="M210" s="246">
        <f>IF(HHK!$E$58&gt;0,HHK!$E$58," ")</f>
        <v>104</v>
      </c>
      <c r="N210" s="244"/>
      <c r="O210" s="244"/>
      <c r="P210" s="244"/>
      <c r="Q210" s="245"/>
      <c r="R210" s="312">
        <f>IF(HHK!$F$58&gt;0,HHK!$F$58," ")</f>
        <v>11</v>
      </c>
      <c r="S210" s="244"/>
      <c r="T210" s="244"/>
      <c r="U210" s="244"/>
      <c r="V210" s="244"/>
      <c r="W210" s="244"/>
      <c r="X210" s="245"/>
      <c r="Y210" s="246">
        <f>IF(HHK!$H$58&gt;0,HHK!$H$58," ")</f>
        <v>63</v>
      </c>
      <c r="Z210" s="244"/>
      <c r="AA210" s="244"/>
      <c r="AB210" s="244"/>
      <c r="AC210" s="245"/>
      <c r="AD210" s="246">
        <f>IF(HHK!$I$58&gt;0,HHK!$I$58," ")</f>
        <v>50</v>
      </c>
      <c r="AE210" s="244"/>
      <c r="AF210" s="244"/>
      <c r="AG210" s="244"/>
      <c r="AH210" s="245"/>
      <c r="AI210" s="246">
        <f>IF(HHK!$J$58&gt;0,HHK!$J$58," ")</f>
        <v>31</v>
      </c>
      <c r="AJ210" s="244"/>
      <c r="AK210" s="244"/>
      <c r="AL210" s="244"/>
      <c r="AM210" s="245"/>
      <c r="AN210" s="246">
        <f>IF(HHK!$K$58&gt;0,HHK!$K$58," ")</f>
        <v>21</v>
      </c>
      <c r="AO210" s="244"/>
      <c r="AP210" s="244"/>
      <c r="AQ210" s="244"/>
      <c r="AR210" s="245"/>
      <c r="AS210" s="246" t="str">
        <f>IF(HHK!$L$58&gt;0,HHK!$L$58," ")</f>
        <v xml:space="preserve"> </v>
      </c>
      <c r="AT210" s="244"/>
      <c r="AU210" s="244"/>
      <c r="AV210" s="245"/>
      <c r="AW210" s="246">
        <f>IF(HHK!$M$58&gt;0,HHK!$M$58," ")</f>
        <v>12</v>
      </c>
      <c r="AX210" s="244"/>
      <c r="AY210" s="244"/>
      <c r="AZ210" s="244"/>
      <c r="BA210" s="245"/>
      <c r="BB210" s="246">
        <f>IF(HHK!$N$58&gt;0,HHK!$N$58," ")</f>
        <v>38</v>
      </c>
      <c r="BC210" s="244"/>
      <c r="BD210" s="244"/>
      <c r="BE210" s="244"/>
      <c r="BF210" s="245"/>
      <c r="BG210" s="246">
        <f>IF(HHK!$O$58&gt;0,HHK!$O$58," ")</f>
        <v>3</v>
      </c>
      <c r="BH210" s="244"/>
      <c r="BI210" s="244"/>
      <c r="BJ210" s="244"/>
      <c r="BK210" s="245"/>
      <c r="BL210" s="246">
        <f>IF(HHK!$P$58&gt;0,HHK!$P$58," ")</f>
        <v>26</v>
      </c>
      <c r="BM210" s="244"/>
      <c r="BN210" s="244"/>
      <c r="BO210" s="244"/>
      <c r="BP210" s="245"/>
      <c r="BQ210" s="246" t="str">
        <f>IF(HHK!$Q$58&gt;0,HHK!$Q$58," ")</f>
        <v xml:space="preserve"> </v>
      </c>
      <c r="BR210" s="244"/>
      <c r="BS210" s="244"/>
      <c r="BT210" s="244"/>
      <c r="BU210" s="246" t="str">
        <f>IF(HHK!$R$58&gt;0,HHK!$R$58," ")</f>
        <v xml:space="preserve"> </v>
      </c>
      <c r="BV210" s="244"/>
      <c r="BW210" s="244"/>
      <c r="BX210" s="246">
        <f>IF(HHK!$S$58&gt;0,HHK!$S$58," ")</f>
        <v>3</v>
      </c>
      <c r="BY210" s="244"/>
      <c r="BZ210" s="244"/>
      <c r="CA210" s="246" t="str">
        <f>IF(HHK!$T$58&gt;0,HHK!$T$58," ")</f>
        <v xml:space="preserve"> </v>
      </c>
      <c r="CB210" s="244"/>
      <c r="CC210" s="297"/>
      <c r="CD210" s="319">
        <f>IF(AND(R210&lt;&gt;" ",AI210&lt;&gt;" "),(AI210*[1]Teams!$K$3)/R210,IF(AND(R210&lt;&gt;" ",AI210=0),"0.00",""))</f>
        <v>19.727272727272727</v>
      </c>
      <c r="CE210" s="320"/>
      <c r="CF210" s="320"/>
      <c r="CG210" s="320"/>
      <c r="CH210" s="320"/>
      <c r="CI210" s="321">
        <f t="shared" si="0"/>
        <v>0.33333333333333331</v>
      </c>
      <c r="CJ210" s="322"/>
      <c r="CK210" s="322"/>
      <c r="CL210" s="322"/>
      <c r="CM210" s="322"/>
      <c r="CN210" s="323">
        <f t="shared" si="1"/>
        <v>1.9090909090909092</v>
      </c>
      <c r="CO210" s="320"/>
      <c r="CP210" s="320"/>
      <c r="CQ210" s="320"/>
      <c r="CR210" s="320"/>
      <c r="CS210" s="320"/>
      <c r="CT210" s="323">
        <f t="shared" si="2"/>
        <v>1.0909090909090908</v>
      </c>
      <c r="CU210" s="320"/>
      <c r="CV210" s="320"/>
      <c r="CW210" s="320"/>
      <c r="CX210" s="320"/>
      <c r="CY210" s="320"/>
      <c r="CZ210" s="323">
        <f t="shared" si="3"/>
        <v>3.4545454545454546</v>
      </c>
      <c r="DA210" s="320"/>
      <c r="DB210" s="320"/>
      <c r="DC210" s="320"/>
      <c r="DD210" s="320"/>
      <c r="DE210" s="320"/>
      <c r="DF210" s="324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5" t="str">
        <f>IF([1]Teams!E11=" "," ",[1]Teams!E11)</f>
        <v>HAA</v>
      </c>
      <c r="B211" s="256"/>
      <c r="C211" s="256"/>
      <c r="D211" s="256"/>
      <c r="E211" s="256"/>
      <c r="F211" s="256"/>
      <c r="G211" s="256"/>
      <c r="H211" s="257"/>
      <c r="I211" s="243">
        <f>IF(HAA!$C$41&gt;0,HAA!$C$41," ")</f>
        <v>4</v>
      </c>
      <c r="J211" s="244"/>
      <c r="K211" s="244"/>
      <c r="L211" s="245"/>
      <c r="M211" s="246">
        <f>IF(HAA!$E$58&gt;0,HAA!$E$58," ")</f>
        <v>119</v>
      </c>
      <c r="N211" s="244"/>
      <c r="O211" s="244"/>
      <c r="P211" s="244"/>
      <c r="Q211" s="245"/>
      <c r="R211" s="312">
        <f>IF(HAA!$F$58&gt;0,HAA!$F$58," ")</f>
        <v>20.666666666666668</v>
      </c>
      <c r="S211" s="244"/>
      <c r="T211" s="244"/>
      <c r="U211" s="244"/>
      <c r="V211" s="244"/>
      <c r="W211" s="244"/>
      <c r="X211" s="245"/>
      <c r="Y211" s="246">
        <f>IF(HAA!$H$58&gt;0,HAA!$H$58," ")</f>
        <v>104</v>
      </c>
      <c r="Z211" s="244"/>
      <c r="AA211" s="244"/>
      <c r="AB211" s="244"/>
      <c r="AC211" s="245"/>
      <c r="AD211" s="246">
        <f>IF(HAA!$I$58&gt;0,HAA!$I$58," ")</f>
        <v>31</v>
      </c>
      <c r="AE211" s="244"/>
      <c r="AF211" s="244"/>
      <c r="AG211" s="244"/>
      <c r="AH211" s="245"/>
      <c r="AI211" s="246">
        <f>IF(HAA!$J$58&gt;0,HAA!$J$58," ")</f>
        <v>25</v>
      </c>
      <c r="AJ211" s="244"/>
      <c r="AK211" s="244"/>
      <c r="AL211" s="244"/>
      <c r="AM211" s="245"/>
      <c r="AN211" s="246">
        <f>IF(HAA!$K$58&gt;0,HAA!$K$58," ")</f>
        <v>40</v>
      </c>
      <c r="AO211" s="244"/>
      <c r="AP211" s="244"/>
      <c r="AQ211" s="244"/>
      <c r="AR211" s="245"/>
      <c r="AS211" s="246" t="str">
        <f>IF(HAA!$L$58&gt;0,HAA!$L$58," ")</f>
        <v xml:space="preserve"> </v>
      </c>
      <c r="AT211" s="244"/>
      <c r="AU211" s="244"/>
      <c r="AV211" s="245"/>
      <c r="AW211" s="246">
        <f>IF(HAA!$M$58&gt;0,HAA!$M$58," ")</f>
        <v>11</v>
      </c>
      <c r="AX211" s="244"/>
      <c r="AY211" s="244"/>
      <c r="AZ211" s="244"/>
      <c r="BA211" s="245"/>
      <c r="BB211" s="246">
        <f>IF(HAA!$N$58&gt;0,HAA!$N$58," ")</f>
        <v>7</v>
      </c>
      <c r="BC211" s="244"/>
      <c r="BD211" s="244"/>
      <c r="BE211" s="244"/>
      <c r="BF211" s="245"/>
      <c r="BG211" s="246">
        <f>IF(HAA!$O$58&gt;0,HAA!$O$58," ")</f>
        <v>4</v>
      </c>
      <c r="BH211" s="244"/>
      <c r="BI211" s="244"/>
      <c r="BJ211" s="244"/>
      <c r="BK211" s="245"/>
      <c r="BL211" s="246">
        <f>IF(HAA!$P$58&gt;0,HAA!$P$58," ")</f>
        <v>6</v>
      </c>
      <c r="BM211" s="244"/>
      <c r="BN211" s="244"/>
      <c r="BO211" s="244"/>
      <c r="BP211" s="245"/>
      <c r="BQ211" s="246" t="str">
        <f>IF(HAA!$Q$58&gt;0,HAA!$Q$58," ")</f>
        <v xml:space="preserve"> </v>
      </c>
      <c r="BR211" s="244"/>
      <c r="BS211" s="244"/>
      <c r="BT211" s="244"/>
      <c r="BU211" s="246">
        <f>IF(HAA!$R$58&gt;0,HAA!$R$58," ")</f>
        <v>2</v>
      </c>
      <c r="BV211" s="244"/>
      <c r="BW211" s="244"/>
      <c r="BX211" s="246">
        <f>IF(HAA!$S$58&gt;0,HAA!$S$58," ")</f>
        <v>2</v>
      </c>
      <c r="BY211" s="244"/>
      <c r="BZ211" s="244"/>
      <c r="CA211" s="246" t="str">
        <f>IF(HAA!$T$58&gt;0,HAA!$T$58," ")</f>
        <v xml:space="preserve"> </v>
      </c>
      <c r="CB211" s="244"/>
      <c r="CC211" s="297"/>
      <c r="CD211" s="319">
        <f>IF(AND(R211&lt;&gt;" ",AI211&lt;&gt;" "),(AI211*[1]Teams!$K$3)/R211,IF(AND(R211&lt;&gt;" ",AI211=0),"0.00",""))</f>
        <v>8.4677419354838701</v>
      </c>
      <c r="CE211" s="320"/>
      <c r="CF211" s="320"/>
      <c r="CG211" s="320"/>
      <c r="CH211" s="320"/>
      <c r="CI211" s="321">
        <f t="shared" si="0"/>
        <v>0.38461538461538464</v>
      </c>
      <c r="CJ211" s="322"/>
      <c r="CK211" s="322"/>
      <c r="CL211" s="322"/>
      <c r="CM211" s="322"/>
      <c r="CN211" s="323">
        <f t="shared" si="1"/>
        <v>1.9354838709677418</v>
      </c>
      <c r="CO211" s="320"/>
      <c r="CP211" s="320"/>
      <c r="CQ211" s="320"/>
      <c r="CR211" s="320"/>
      <c r="CS211" s="320"/>
      <c r="CT211" s="323">
        <f t="shared" si="2"/>
        <v>0.532258064516129</v>
      </c>
      <c r="CU211" s="320"/>
      <c r="CV211" s="320"/>
      <c r="CW211" s="320"/>
      <c r="CX211" s="320"/>
      <c r="CY211" s="320"/>
      <c r="CZ211" s="323">
        <f t="shared" si="3"/>
        <v>0.33870967741935482</v>
      </c>
      <c r="DA211" s="320"/>
      <c r="DB211" s="320"/>
      <c r="DC211" s="320"/>
      <c r="DD211" s="320"/>
      <c r="DE211" s="320"/>
      <c r="DF211" s="324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5" t="str">
        <f>IF([1]Teams!E12=" "," ",[1]Teams!E12)</f>
        <v>HAG</v>
      </c>
      <c r="B212" s="256"/>
      <c r="C212" s="256"/>
      <c r="D212" s="256"/>
      <c r="E212" s="256"/>
      <c r="F212" s="256"/>
      <c r="G212" s="256"/>
      <c r="H212" s="257"/>
      <c r="I212" s="243">
        <f>IF(HAG!$C$41&gt;0,HAG!$C$41," ")</f>
        <v>3</v>
      </c>
      <c r="J212" s="244"/>
      <c r="K212" s="244"/>
      <c r="L212" s="245"/>
      <c r="M212" s="246">
        <f>IF(HAG!$E$58&gt;0,HAG!$E$58," ")</f>
        <v>95</v>
      </c>
      <c r="N212" s="244"/>
      <c r="O212" s="244"/>
      <c r="P212" s="244"/>
      <c r="Q212" s="245"/>
      <c r="R212" s="312">
        <f>IF(HAG!$F$58&gt;0,HAG!$F$58," ")</f>
        <v>14.333333333333334</v>
      </c>
      <c r="S212" s="244"/>
      <c r="T212" s="244"/>
      <c r="U212" s="244"/>
      <c r="V212" s="244"/>
      <c r="W212" s="244"/>
      <c r="X212" s="245"/>
      <c r="Y212" s="246">
        <f>IF(HAG!$H$58&gt;0,HAG!$H$58," ")</f>
        <v>71</v>
      </c>
      <c r="Z212" s="244"/>
      <c r="AA212" s="244"/>
      <c r="AB212" s="244"/>
      <c r="AC212" s="245"/>
      <c r="AD212" s="246">
        <f>IF(HAG!$I$58&gt;0,HAG!$I$58," ")</f>
        <v>26</v>
      </c>
      <c r="AE212" s="244"/>
      <c r="AF212" s="244"/>
      <c r="AG212" s="244"/>
      <c r="AH212" s="245"/>
      <c r="AI212" s="246">
        <f>IF(HAG!$J$58&gt;0,HAG!$J$58," ")</f>
        <v>23</v>
      </c>
      <c r="AJ212" s="244"/>
      <c r="AK212" s="244"/>
      <c r="AL212" s="244"/>
      <c r="AM212" s="245"/>
      <c r="AN212" s="246">
        <f>IF(HAG!$K$58&gt;0,HAG!$K$58," ")</f>
        <v>28</v>
      </c>
      <c r="AO212" s="244"/>
      <c r="AP212" s="244"/>
      <c r="AQ212" s="244"/>
      <c r="AR212" s="245"/>
      <c r="AS212" s="246">
        <f>IF(HAG!$L$58&gt;0,HAG!$L$58," ")</f>
        <v>1</v>
      </c>
      <c r="AT212" s="244"/>
      <c r="AU212" s="244"/>
      <c r="AV212" s="245"/>
      <c r="AW212" s="246">
        <f>IF(HAG!$M$58&gt;0,HAG!$M$58," ")</f>
        <v>8</v>
      </c>
      <c r="AX212" s="244"/>
      <c r="AY212" s="244"/>
      <c r="AZ212" s="244"/>
      <c r="BA212" s="245"/>
      <c r="BB212" s="246">
        <f>IF(HAG!$N$58&gt;0,HAG!$N$58," ")</f>
        <v>17</v>
      </c>
      <c r="BC212" s="244"/>
      <c r="BD212" s="244"/>
      <c r="BE212" s="244"/>
      <c r="BF212" s="245"/>
      <c r="BG212" s="246">
        <f>IF(HAG!$O$58&gt;0,HAG!$O$58," ")</f>
        <v>5</v>
      </c>
      <c r="BH212" s="244"/>
      <c r="BI212" s="244"/>
      <c r="BJ212" s="244"/>
      <c r="BK212" s="245"/>
      <c r="BL212" s="246">
        <f>IF(HAG!$P$58&gt;0,HAG!$P$58," ")</f>
        <v>5</v>
      </c>
      <c r="BM212" s="244"/>
      <c r="BN212" s="244"/>
      <c r="BO212" s="244"/>
      <c r="BP212" s="245"/>
      <c r="BQ212" s="246" t="str">
        <f>IF(HAG!$Q$58&gt;0,HAG!$Q$58," ")</f>
        <v xml:space="preserve"> </v>
      </c>
      <c r="BR212" s="244"/>
      <c r="BS212" s="244"/>
      <c r="BT212" s="244"/>
      <c r="BU212" s="246">
        <f>IF(HAG!$R$58&gt;0,HAG!$R$58," ")</f>
        <v>1</v>
      </c>
      <c r="BV212" s="244"/>
      <c r="BW212" s="244"/>
      <c r="BX212" s="246">
        <f>IF(HAG!$S$58&gt;0,HAG!$S$58," ")</f>
        <v>2</v>
      </c>
      <c r="BY212" s="244"/>
      <c r="BZ212" s="244"/>
      <c r="CA212" s="246" t="str">
        <f>IF(HAG!$T$58&gt;0,HAG!$T$58," ")</f>
        <v xml:space="preserve"> </v>
      </c>
      <c r="CB212" s="244"/>
      <c r="CC212" s="297"/>
      <c r="CD212" s="319">
        <f>IF(AND(R212&lt;&gt;" ",AI212&lt;&gt;" "),(AI212*[1]Teams!$K$3)/R212,IF(AND(R212&lt;&gt;" ",AI212=0),"0.00",""))</f>
        <v>11.232558139534884</v>
      </c>
      <c r="CE212" s="320"/>
      <c r="CF212" s="320"/>
      <c r="CG212" s="320"/>
      <c r="CH212" s="320"/>
      <c r="CI212" s="321">
        <f t="shared" si="0"/>
        <v>0.39436619718309857</v>
      </c>
      <c r="CJ212" s="322"/>
      <c r="CK212" s="322"/>
      <c r="CL212" s="322"/>
      <c r="CM212" s="322"/>
      <c r="CN212" s="323">
        <f t="shared" si="1"/>
        <v>1.9534883720930232</v>
      </c>
      <c r="CO212" s="320"/>
      <c r="CP212" s="320"/>
      <c r="CQ212" s="320"/>
      <c r="CR212" s="320"/>
      <c r="CS212" s="320"/>
      <c r="CT212" s="323">
        <f t="shared" si="2"/>
        <v>0.55813953488372092</v>
      </c>
      <c r="CU212" s="320"/>
      <c r="CV212" s="320"/>
      <c r="CW212" s="320"/>
      <c r="CX212" s="320"/>
      <c r="CY212" s="320"/>
      <c r="CZ212" s="323">
        <f t="shared" si="3"/>
        <v>1.1860465116279069</v>
      </c>
      <c r="DA212" s="320"/>
      <c r="DB212" s="320"/>
      <c r="DC212" s="320"/>
      <c r="DD212" s="320"/>
      <c r="DE212" s="320"/>
      <c r="DF212" s="324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25">
      <c r="A213" s="255"/>
      <c r="B213" s="256"/>
      <c r="C213" s="256"/>
      <c r="D213" s="256"/>
      <c r="E213" s="256"/>
      <c r="F213" s="256"/>
      <c r="G213" s="256"/>
      <c r="H213" s="257"/>
      <c r="I213" s="243"/>
      <c r="J213" s="244"/>
      <c r="K213" s="244"/>
      <c r="L213" s="245"/>
      <c r="M213" s="246"/>
      <c r="N213" s="244"/>
      <c r="O213" s="244"/>
      <c r="P213" s="244"/>
      <c r="Q213" s="245"/>
      <c r="R213" s="312"/>
      <c r="S213" s="244"/>
      <c r="T213" s="244"/>
      <c r="U213" s="244"/>
      <c r="V213" s="244"/>
      <c r="W213" s="244"/>
      <c r="X213" s="245"/>
      <c r="Y213" s="246"/>
      <c r="Z213" s="244"/>
      <c r="AA213" s="244"/>
      <c r="AB213" s="244"/>
      <c r="AC213" s="245"/>
      <c r="AD213" s="246"/>
      <c r="AE213" s="244"/>
      <c r="AF213" s="244"/>
      <c r="AG213" s="244"/>
      <c r="AH213" s="245"/>
      <c r="AI213" s="246"/>
      <c r="AJ213" s="244"/>
      <c r="AK213" s="244"/>
      <c r="AL213" s="244"/>
      <c r="AM213" s="245"/>
      <c r="AN213" s="246"/>
      <c r="AO213" s="244"/>
      <c r="AP213" s="244"/>
      <c r="AQ213" s="244"/>
      <c r="AR213" s="245"/>
      <c r="AS213" s="246"/>
      <c r="AT213" s="244"/>
      <c r="AU213" s="244"/>
      <c r="AV213" s="245"/>
      <c r="AW213" s="246"/>
      <c r="AX213" s="244"/>
      <c r="AY213" s="244"/>
      <c r="AZ213" s="244"/>
      <c r="BA213" s="245"/>
      <c r="BB213" s="246"/>
      <c r="BC213" s="244"/>
      <c r="BD213" s="244"/>
      <c r="BE213" s="244"/>
      <c r="BF213" s="245"/>
      <c r="BG213" s="246"/>
      <c r="BH213" s="244"/>
      <c r="BI213" s="244"/>
      <c r="BJ213" s="244"/>
      <c r="BK213" s="245"/>
      <c r="BL213" s="246"/>
      <c r="BM213" s="244"/>
      <c r="BN213" s="244"/>
      <c r="BO213" s="244"/>
      <c r="BP213" s="245"/>
      <c r="BQ213" s="246"/>
      <c r="BR213" s="244"/>
      <c r="BS213" s="244"/>
      <c r="BT213" s="244"/>
      <c r="BU213" s="246"/>
      <c r="BV213" s="244"/>
      <c r="BW213" s="244"/>
      <c r="BX213" s="246"/>
      <c r="BY213" s="244"/>
      <c r="BZ213" s="244"/>
      <c r="CA213" s="246"/>
      <c r="CB213" s="244"/>
      <c r="CC213" s="297"/>
      <c r="CD213" s="319"/>
      <c r="CE213" s="320"/>
      <c r="CF213" s="320"/>
      <c r="CG213" s="320"/>
      <c r="CH213" s="320"/>
      <c r="CI213" s="321"/>
      <c r="CJ213" s="322"/>
      <c r="CK213" s="322"/>
      <c r="CL213" s="322"/>
      <c r="CM213" s="322"/>
      <c r="CN213" s="323"/>
      <c r="CO213" s="320"/>
      <c r="CP213" s="320"/>
      <c r="CQ213" s="320"/>
      <c r="CR213" s="320"/>
      <c r="CS213" s="320"/>
      <c r="CT213" s="323"/>
      <c r="CU213" s="320"/>
      <c r="CV213" s="320"/>
      <c r="CW213" s="320"/>
      <c r="CX213" s="320"/>
      <c r="CY213" s="320"/>
      <c r="CZ213" s="323"/>
      <c r="DA213" s="320"/>
      <c r="DB213" s="320"/>
      <c r="DC213" s="320"/>
      <c r="DD213" s="320"/>
      <c r="DE213" s="320"/>
      <c r="DF213" s="324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5" thickBot="1" x14ac:dyDescent="0.25">
      <c r="A214" s="266" t="s">
        <v>67</v>
      </c>
      <c r="B214" s="267"/>
      <c r="C214" s="268"/>
      <c r="D214" s="267"/>
      <c r="E214" s="267"/>
      <c r="F214" s="267"/>
      <c r="G214" s="267"/>
      <c r="H214" s="269"/>
      <c r="I214" s="270">
        <f>SUM(I206:I213)</f>
        <v>22</v>
      </c>
      <c r="J214" s="271"/>
      <c r="K214" s="271"/>
      <c r="L214" s="271"/>
      <c r="M214" s="272">
        <f>SUM(M206:M213)</f>
        <v>626</v>
      </c>
      <c r="N214" s="271"/>
      <c r="O214" s="271"/>
      <c r="P214" s="271"/>
      <c r="Q214" s="271"/>
      <c r="R214" s="325">
        <f>SUM(R206:R213)</f>
        <v>105.66666666666667</v>
      </c>
      <c r="S214" s="271"/>
      <c r="T214" s="271"/>
      <c r="U214" s="271"/>
      <c r="V214" s="326"/>
      <c r="W214" s="271"/>
      <c r="X214" s="271"/>
      <c r="Y214" s="272">
        <f>SUM(Y206:Y213)</f>
        <v>486</v>
      </c>
      <c r="Z214" s="271"/>
      <c r="AA214" s="271"/>
      <c r="AB214" s="271"/>
      <c r="AC214" s="271"/>
      <c r="AD214" s="272">
        <f>SUM(AD206:AD213)</f>
        <v>180</v>
      </c>
      <c r="AE214" s="271"/>
      <c r="AF214" s="271"/>
      <c r="AG214" s="271"/>
      <c r="AH214" s="271"/>
      <c r="AI214" s="272">
        <f>SUM(AI206:AI213)</f>
        <v>132</v>
      </c>
      <c r="AJ214" s="271"/>
      <c r="AK214" s="271"/>
      <c r="AL214" s="271"/>
      <c r="AM214" s="271"/>
      <c r="AN214" s="272">
        <f>SUM(AN206:AN213)</f>
        <v>160</v>
      </c>
      <c r="AO214" s="271"/>
      <c r="AP214" s="271"/>
      <c r="AQ214" s="271"/>
      <c r="AR214" s="271"/>
      <c r="AS214" s="272">
        <f>SUM(AS206:AS213)</f>
        <v>3</v>
      </c>
      <c r="AT214" s="271"/>
      <c r="AU214" s="271"/>
      <c r="AV214" s="271"/>
      <c r="AW214" s="272">
        <f>SUM(AW206:AW213)</f>
        <v>102</v>
      </c>
      <c r="AX214" s="271"/>
      <c r="AY214" s="271"/>
      <c r="AZ214" s="271"/>
      <c r="BA214" s="271"/>
      <c r="BB214" s="272">
        <f>SUM(BB206:BB213)</f>
        <v>110</v>
      </c>
      <c r="BC214" s="271"/>
      <c r="BD214" s="271"/>
      <c r="BE214" s="271"/>
      <c r="BF214" s="271"/>
      <c r="BG214" s="272">
        <f>SUM(BG206:BG213)</f>
        <v>18</v>
      </c>
      <c r="BH214" s="271"/>
      <c r="BI214" s="271"/>
      <c r="BJ214" s="271"/>
      <c r="BK214" s="271"/>
      <c r="BL214" s="272">
        <f>SUM(BL206:BL213)</f>
        <v>56</v>
      </c>
      <c r="BM214" s="271"/>
      <c r="BN214" s="271"/>
      <c r="BO214" s="271"/>
      <c r="BP214" s="271"/>
      <c r="BQ214" s="272">
        <f>SUM(BQ206:BQ213)</f>
        <v>1</v>
      </c>
      <c r="BR214" s="271"/>
      <c r="BS214" s="271"/>
      <c r="BT214" s="271"/>
      <c r="BU214" s="272">
        <f>SUM(BU206:BU213)</f>
        <v>11</v>
      </c>
      <c r="BV214" s="326"/>
      <c r="BW214" s="326"/>
      <c r="BX214" s="272">
        <f>SUM(BX206:BX213)</f>
        <v>11</v>
      </c>
      <c r="BY214" s="271"/>
      <c r="BZ214" s="271"/>
      <c r="CA214" s="272">
        <f>SUM(CA206:CA213)</f>
        <v>0</v>
      </c>
      <c r="CB214" s="271"/>
      <c r="CC214" s="298"/>
      <c r="CD214" s="327">
        <f>IF(AND(R214&lt;&gt;0,AI214&lt;&gt;0),(AI214*[1]Teams!$K$3)/R214,IF(AND(R214&lt;&gt;0,AI214=0),"0.00",""))</f>
        <v>8.7444794952681377</v>
      </c>
      <c r="CE214" s="328"/>
      <c r="CF214" s="328"/>
      <c r="CG214" s="328"/>
      <c r="CH214" s="328"/>
      <c r="CI214" s="275">
        <f>IF(AND(Y214&lt;&gt;0,AN214=0),0/1,IF(Y214&lt;&gt;0,AN214/Y214,""))</f>
        <v>0.32921810699588477</v>
      </c>
      <c r="CJ214" s="274"/>
      <c r="CK214" s="274"/>
      <c r="CL214" s="274"/>
      <c r="CM214" s="274"/>
      <c r="CN214" s="329">
        <f>IF(AND(R214&lt;&gt;0,AN214=0),0/1,IF(R214&lt;&gt;0,AN214/R214,""))</f>
        <v>1.5141955835962144</v>
      </c>
      <c r="CO214" s="328"/>
      <c r="CP214" s="328"/>
      <c r="CQ214" s="328"/>
      <c r="CR214" s="328"/>
      <c r="CS214" s="328"/>
      <c r="CT214" s="329">
        <f>IF(AND(R214&lt;&gt;0,AW214=0),0/1,IF(R214&lt;&gt;0,AW214/R214,""))</f>
        <v>0.96529968454258674</v>
      </c>
      <c r="CU214" s="328"/>
      <c r="CV214" s="328"/>
      <c r="CW214" s="328"/>
      <c r="CX214" s="328"/>
      <c r="CY214" s="328"/>
      <c r="CZ214" s="329">
        <f>IF(AND(R214&lt;&gt;0,BB214=0),0/1,IF(R214&lt;&gt;0,BB214/R214,""))</f>
        <v>1.0410094637223974</v>
      </c>
      <c r="DA214" s="328"/>
      <c r="DB214" s="328"/>
      <c r="DC214" s="328"/>
      <c r="DD214" s="328"/>
      <c r="DE214" s="328"/>
      <c r="DF214" s="330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5" thickBot="1" x14ac:dyDescent="0.25">
      <c r="A215" s="278" t="s">
        <v>68</v>
      </c>
      <c r="B215" s="279"/>
      <c r="C215" s="280"/>
      <c r="D215" s="279"/>
      <c r="E215" s="279"/>
      <c r="F215" s="279"/>
      <c r="G215" s="279"/>
      <c r="H215" s="281"/>
      <c r="I215" s="282">
        <f>IF(OR([1]Teams!$F$14=0,I214=0),0,I214/[1]Teams!$F$14)</f>
        <v>3.6666666666666665</v>
      </c>
      <c r="J215" s="283"/>
      <c r="K215" s="283"/>
      <c r="L215" s="283"/>
      <c r="M215" s="284">
        <f>IF(OR([1]Teams!$F$14=0,M214=0),0,M214/[1]Teams!$F$14)</f>
        <v>104.33333333333333</v>
      </c>
      <c r="N215" s="283"/>
      <c r="O215" s="283"/>
      <c r="P215" s="283"/>
      <c r="Q215" s="283"/>
      <c r="R215" s="284">
        <f>IF(OR([1]Teams!$F$14=0,R214=0),0,R214/[1]Teams!$F$14)</f>
        <v>17.611111111111111</v>
      </c>
      <c r="S215" s="283"/>
      <c r="T215" s="283"/>
      <c r="U215" s="283"/>
      <c r="V215" s="331"/>
      <c r="W215" s="332"/>
      <c r="X215" s="332"/>
      <c r="Y215" s="284">
        <f>IF(OR([1]Teams!$F$14=0,Y214=0),0,Y214/[1]Teams!$F$14)</f>
        <v>81</v>
      </c>
      <c r="Z215" s="283"/>
      <c r="AA215" s="283"/>
      <c r="AB215" s="283"/>
      <c r="AC215" s="283"/>
      <c r="AD215" s="284">
        <f>IF(OR([1]Teams!$F$14=0,AD214=0),0,AD214/[1]Teams!$F$14)</f>
        <v>30</v>
      </c>
      <c r="AE215" s="283"/>
      <c r="AF215" s="283"/>
      <c r="AG215" s="283"/>
      <c r="AH215" s="283"/>
      <c r="AI215" s="284">
        <f>IF(OR([1]Teams!$F$14=0,AI214=0),0,AI214/[1]Teams!$F$14)</f>
        <v>22</v>
      </c>
      <c r="AJ215" s="283"/>
      <c r="AK215" s="283"/>
      <c r="AL215" s="283"/>
      <c r="AM215" s="283"/>
      <c r="AN215" s="284">
        <f>IF(OR([1]Teams!$F$14=0,AN214=0),0,AN214/[1]Teams!$F$14)</f>
        <v>26.666666666666668</v>
      </c>
      <c r="AO215" s="283"/>
      <c r="AP215" s="283"/>
      <c r="AQ215" s="283"/>
      <c r="AR215" s="283"/>
      <c r="AS215" s="284">
        <f>IF(OR([1]Teams!$F$14=0,AS214=0),0,AS214/[1]Teams!$F$14)</f>
        <v>0.5</v>
      </c>
      <c r="AT215" s="283"/>
      <c r="AU215" s="283"/>
      <c r="AV215" s="283"/>
      <c r="AW215" s="284">
        <f>IF(OR([1]Teams!$F$14=0,AW214=0),0,AW214/[1]Teams!$F$14)</f>
        <v>17</v>
      </c>
      <c r="AX215" s="283"/>
      <c r="AY215" s="283"/>
      <c r="AZ215" s="283"/>
      <c r="BA215" s="283"/>
      <c r="BB215" s="284">
        <f>IF(OR([1]Teams!$F$14=0,BB214=0),0,BB214/[1]Teams!$F$14)</f>
        <v>18.333333333333332</v>
      </c>
      <c r="BC215" s="283"/>
      <c r="BD215" s="283"/>
      <c r="BE215" s="283"/>
      <c r="BF215" s="283"/>
      <c r="BG215" s="284">
        <f>IF(OR([1]Teams!$F$14=0,BG214=0),0,BG214/[1]Teams!$F$14)</f>
        <v>3</v>
      </c>
      <c r="BH215" s="283"/>
      <c r="BI215" s="283"/>
      <c r="BJ215" s="283"/>
      <c r="BK215" s="283"/>
      <c r="BL215" s="284">
        <f>IF(OR([1]Teams!$F$14=0,BL214=0),0,BL214/[1]Teams!$F$14)</f>
        <v>9.3333333333333339</v>
      </c>
      <c r="BM215" s="283"/>
      <c r="BN215" s="283"/>
      <c r="BO215" s="283"/>
      <c r="BP215" s="283"/>
      <c r="BQ215" s="284">
        <f>IF(OR([1]Teams!$F$14=0,BQ214=0),0,BQ214/[1]Teams!$F$14)</f>
        <v>0.16666666666666666</v>
      </c>
      <c r="BR215" s="283"/>
      <c r="BS215" s="283"/>
      <c r="BT215" s="285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">
      <c r="A216" s="292"/>
      <c r="B216" s="121"/>
      <c r="C216" s="226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">
      <c r="A217" s="292"/>
      <c r="B217" s="121"/>
      <c r="C217" s="226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">
      <c r="A218" s="292"/>
      <c r="B218" s="121"/>
      <c r="C218" s="226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92"/>
      <c r="B219" s="121"/>
      <c r="C219" s="226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92"/>
      <c r="B220" s="121"/>
      <c r="C220" s="226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92"/>
      <c r="B221" s="121"/>
      <c r="C221" s="226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92"/>
      <c r="B222" s="121"/>
      <c r="C222" s="226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92"/>
      <c r="B223" s="121"/>
      <c r="C223" s="226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92"/>
      <c r="B224" s="121"/>
      <c r="C224" s="226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92"/>
      <c r="B225" s="121"/>
      <c r="C225" s="226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92"/>
      <c r="B226" s="121"/>
      <c r="C226" s="226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92"/>
      <c r="B227" s="121"/>
      <c r="C227" s="226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sheetCalcPr fullCalcOnLoad="1"/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1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FRE</vt:lpstr>
      <vt:lpstr>WES</vt:lpstr>
      <vt:lpstr>KAR</vt:lpstr>
      <vt:lpstr>HHK</vt:lpstr>
      <vt:lpstr>HAA</vt:lpstr>
      <vt:lpstr>HAG</vt:lpstr>
      <vt:lpstr>Leaders</vt:lpstr>
      <vt:lpstr>FRE!Druckbereich</vt:lpstr>
      <vt:lpstr>HAA!Druckbereich</vt:lpstr>
      <vt:lpstr>HAG!Druckbereich</vt:lpstr>
      <vt:lpstr>HHK!Druckbereich</vt:lpstr>
      <vt:lpstr>KAR!Druckbereich</vt:lpstr>
      <vt:lpstr>Leaders!Druckbereich</vt:lpstr>
      <vt:lpstr>WES!Druckbereich</vt:lpstr>
      <vt:lpstr>Leaders!Drucktitel</vt:lpstr>
    </vt:vector>
  </TitlesOfParts>
  <Company>Perceptron,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Heil</dc:creator>
  <cp:lastModifiedBy>Christian Heil</cp:lastModifiedBy>
  <dcterms:created xsi:type="dcterms:W3CDTF">2018-10-15T09:35:23Z</dcterms:created>
  <dcterms:modified xsi:type="dcterms:W3CDTF">2018-10-15T09:40:19Z</dcterms:modified>
</cp:coreProperties>
</file>